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2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6.xml" ContentType="application/vnd.openxmlformats-officedocument.drawing+xml"/>
  <Override PartName="/xl/charts/chart25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6.xml" ContentType="application/vnd.openxmlformats-officedocument.drawingml.chart+xml"/>
  <Override PartName="/xl/drawings/drawing39.xml" ContentType="application/vnd.openxmlformats-officedocument.drawing+xml"/>
  <Override PartName="/xl/charts/chart2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0.xml" ContentType="application/vnd.openxmlformats-officedocument.drawing+xml"/>
  <Override PartName="/xl/charts/chart2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1.xml" ContentType="application/vnd.openxmlformats-officedocument.drawing+xml"/>
  <Override PartName="/xl/charts/chart3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2.xml" ContentType="application/vnd.openxmlformats-officedocument.drawing+xml"/>
  <Override PartName="/xl/charts/chart3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3.xml" ContentType="application/vnd.openxmlformats-officedocument.drawing+xml"/>
  <Override PartName="/xl/charts/chart3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APPORTS ET DOCUMENTS\2022-XX-PMQ\5-Fichiers complémentaires pour mise en ligne\"/>
    </mc:Choice>
  </mc:AlternateContent>
  <bookViews>
    <workbookView xWindow="0" yWindow="0" windowWidth="28800" windowHeight="12000"/>
  </bookViews>
  <sheets>
    <sheet name="Graphique 1" sheetId="76" r:id="rId1"/>
    <sheet name="Tableau 1" sheetId="34" r:id="rId2"/>
    <sheet name="Graphique 2" sheetId="29" r:id="rId3"/>
    <sheet name="Tableau 2" sheetId="33" r:id="rId4"/>
    <sheet name="Tableau 3" sheetId="38" r:id="rId5"/>
    <sheet name="Graphique 3" sheetId="39" r:id="rId6"/>
    <sheet name="Graphique 4" sheetId="36" r:id="rId7"/>
    <sheet name="Graphiques 5 &amp; 6" sheetId="40" r:id="rId8"/>
    <sheet name="Graphique 7" sheetId="41" r:id="rId9"/>
    <sheet name="Graphique 8" sheetId="42" r:id="rId10"/>
    <sheet name="Tableau 4" sheetId="43" r:id="rId11"/>
    <sheet name="Tableau 5" sheetId="44" r:id="rId12"/>
    <sheet name="Graphique 9" sheetId="45" r:id="rId13"/>
    <sheet name="Graphique 10" sheetId="46" r:id="rId14"/>
    <sheet name="Graphiques 11 &amp; 12" sheetId="47" r:id="rId15"/>
    <sheet name="Graphique 13" sheetId="48" r:id="rId16"/>
    <sheet name="Graphique 14" sheetId="49" r:id="rId17"/>
    <sheet name="Graphique 15" sheetId="50" r:id="rId18"/>
    <sheet name="Graphique 16" sheetId="51" r:id="rId19"/>
    <sheet name="Graphique 17" sheetId="52" r:id="rId20"/>
    <sheet name="Graphique 18" sheetId="53" r:id="rId21"/>
    <sheet name="Graphique 19" sheetId="54" r:id="rId22"/>
    <sheet name="Graphique 20" sheetId="55" r:id="rId23"/>
    <sheet name="Graphique 21" sheetId="56" r:id="rId24"/>
    <sheet name="Graphique 22" sheetId="57" r:id="rId25"/>
    <sheet name="Graphique 23" sheetId="58" r:id="rId26"/>
    <sheet name="Graphique 24" sheetId="59" r:id="rId27"/>
    <sheet name="Graphique 25" sheetId="60" r:id="rId28"/>
    <sheet name="Graphique 26" sheetId="77" r:id="rId29"/>
    <sheet name="Graphique 27" sheetId="62" r:id="rId30"/>
    <sheet name="Graphique 28" sheetId="63" r:id="rId31"/>
    <sheet name="Grahiques 29 &amp; 30" sheetId="79" r:id="rId32"/>
    <sheet name="Graphique 31" sheetId="65" r:id="rId33"/>
    <sheet name="Graphique 32" sheetId="66" r:id="rId34"/>
    <sheet name="Tableau 7" sheetId="67" r:id="rId35"/>
    <sheet name="Graphique 33" sheetId="68" r:id="rId36"/>
    <sheet name="Graphique 34" sheetId="69" r:id="rId37"/>
    <sheet name="Graphique 35" sheetId="70" r:id="rId38"/>
    <sheet name="Graphique 36" sheetId="78" r:id="rId39"/>
    <sheet name="Graphique 37" sheetId="75" r:id="rId40"/>
    <sheet name="Annexe 4 - Graphique 1a et 1b" sheetId="72" r:id="rId41"/>
    <sheet name="Annexe 4 -Tableau de synthèse A" sheetId="73" r:id="rId42"/>
    <sheet name="Annexe 4 -Tableau de synthèse B" sheetId="74" r:id="rId43"/>
  </sheets>
  <externalReferences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_LIB40" localSheetId="41">#REF!</definedName>
    <definedName name="__LIB40" localSheetId="42">#REF!</definedName>
    <definedName name="__LIB40" localSheetId="31">#REF!</definedName>
    <definedName name="__LIB40" localSheetId="16">#REF!</definedName>
    <definedName name="__LIB40" localSheetId="17">#REF!</definedName>
    <definedName name="__LIB40" localSheetId="24">#REF!</definedName>
    <definedName name="__LIB40" localSheetId="26">#REF!</definedName>
    <definedName name="__LIB40" localSheetId="28">#REF!</definedName>
    <definedName name="__LIB40" localSheetId="5">#REF!</definedName>
    <definedName name="__LIB40" localSheetId="37">#REF!</definedName>
    <definedName name="__LIB40" localSheetId="7">#REF!</definedName>
    <definedName name="__LIB40" localSheetId="4">#REF!</definedName>
    <definedName name="__LIB40" localSheetId="11">#REF!</definedName>
    <definedName name="__LIB40">#REF!</definedName>
    <definedName name="_EM9009" localSheetId="31">#REF!</definedName>
    <definedName name="_EM9009" localSheetId="28">#REF!</definedName>
    <definedName name="_EM9009" localSheetId="37">#REF!</definedName>
    <definedName name="_EM9009">#REF!</definedName>
    <definedName name="_EMP8210" localSheetId="41">#REF!</definedName>
    <definedName name="_EMP8210" localSheetId="42">#REF!</definedName>
    <definedName name="_EMP8210" localSheetId="31">#REF!</definedName>
    <definedName name="_EMP8210" localSheetId="16">#REF!</definedName>
    <definedName name="_EMP8210" localSheetId="17">#REF!</definedName>
    <definedName name="_EMP8210" localSheetId="18">#REF!</definedName>
    <definedName name="_EMP8210" localSheetId="19">#REF!</definedName>
    <definedName name="_EMP8210" localSheetId="22">#REF!</definedName>
    <definedName name="_EMP8210" localSheetId="23">#REF!</definedName>
    <definedName name="_EMP8210" localSheetId="24">#REF!</definedName>
    <definedName name="_EMP8210" localSheetId="26">#REF!</definedName>
    <definedName name="_EMP8210" localSheetId="27">#REF!</definedName>
    <definedName name="_EMP8210" localSheetId="28">#REF!</definedName>
    <definedName name="_EMP8210" localSheetId="37">#REF!</definedName>
    <definedName name="_EMP8210" localSheetId="7">#REF!</definedName>
    <definedName name="_EMP8210" localSheetId="4">#REF!</definedName>
    <definedName name="_EMP8210" localSheetId="11">#REF!</definedName>
    <definedName name="_EMP8210">#REF!</definedName>
    <definedName name="_EMP9009">[1]EMP9010!$A$4:$S$93</definedName>
    <definedName name="_EMP9010" localSheetId="41">#REF!</definedName>
    <definedName name="_EMP9010" localSheetId="42">#REF!</definedName>
    <definedName name="_EMP9010" localSheetId="31">#REF!</definedName>
    <definedName name="_EMP9010" localSheetId="16">#REF!</definedName>
    <definedName name="_EMP9010" localSheetId="17">#REF!</definedName>
    <definedName name="_EMP9010" localSheetId="19">#REF!</definedName>
    <definedName name="_EMP9010" localSheetId="22">#REF!</definedName>
    <definedName name="_EMP9010" localSheetId="23">#REF!</definedName>
    <definedName name="_EMP9010" localSheetId="24">#REF!</definedName>
    <definedName name="_EMP9010" localSheetId="26">#REF!</definedName>
    <definedName name="_EMP9010" localSheetId="28">#REF!</definedName>
    <definedName name="_EMP9010" localSheetId="37">#REF!</definedName>
    <definedName name="_EMP9010" localSheetId="7">#REF!</definedName>
    <definedName name="_EMP9010" localSheetId="4">#REF!</definedName>
    <definedName name="_EMP9010" localSheetId="11">#REF!</definedName>
    <definedName name="_EMP9010">#REF!</definedName>
    <definedName name="_FEM8210" localSheetId="41">#REF!</definedName>
    <definedName name="_FEM8210" localSheetId="42">#REF!</definedName>
    <definedName name="_FEM8210" localSheetId="31">#REF!</definedName>
    <definedName name="_FEM8210" localSheetId="16">#REF!</definedName>
    <definedName name="_FEM8210" localSheetId="17">#REF!</definedName>
    <definedName name="_FEM8210" localSheetId="19">#REF!</definedName>
    <definedName name="_FEM8210" localSheetId="22">#REF!</definedName>
    <definedName name="_FEM8210" localSheetId="23">#REF!</definedName>
    <definedName name="_FEM8210" localSheetId="24">#REF!</definedName>
    <definedName name="_FEM8210" localSheetId="26">#REF!</definedName>
    <definedName name="_FEM8210" localSheetId="28">#REF!</definedName>
    <definedName name="_FEM8210" localSheetId="37">#REF!</definedName>
    <definedName name="_FEM8210" localSheetId="7">#REF!</definedName>
    <definedName name="_FEM8210" localSheetId="4">#REF!</definedName>
    <definedName name="_FEM8210" localSheetId="11">#REF!</definedName>
    <definedName name="_FEM8210">#REF!</definedName>
    <definedName name="_FEM9009" localSheetId="41">#REF!</definedName>
    <definedName name="_FEM9009" localSheetId="42">#REF!</definedName>
    <definedName name="_FEM9009" localSheetId="31">#REF!</definedName>
    <definedName name="_FEM9009" localSheetId="16">#REF!</definedName>
    <definedName name="_FEM9009" localSheetId="17">#REF!</definedName>
    <definedName name="_FEM9009" localSheetId="19">#REF!</definedName>
    <definedName name="_FEM9009" localSheetId="22">#REF!</definedName>
    <definedName name="_FEM9009" localSheetId="23">#REF!</definedName>
    <definedName name="_FEM9009" localSheetId="24">#REF!</definedName>
    <definedName name="_FEM9009" localSheetId="26">#REF!</definedName>
    <definedName name="_FEM9009" localSheetId="28">#REF!</definedName>
    <definedName name="_FEM9009" localSheetId="37">#REF!</definedName>
    <definedName name="_FEM9009" localSheetId="7">#REF!</definedName>
    <definedName name="_FEM9009" localSheetId="4">#REF!</definedName>
    <definedName name="_FEM9009" localSheetId="11">#REF!</definedName>
    <definedName name="_FEM9009">#REF!</definedName>
    <definedName name="_FEM9010" localSheetId="41">#REF!</definedName>
    <definedName name="_FEM9010" localSheetId="31">#REF!</definedName>
    <definedName name="_FEM9010" localSheetId="16">#REF!</definedName>
    <definedName name="_FEM9010" localSheetId="17">#REF!</definedName>
    <definedName name="_FEM9010" localSheetId="19">#REF!</definedName>
    <definedName name="_FEM9010" localSheetId="23">#REF!</definedName>
    <definedName name="_FEM9010" localSheetId="24">#REF!</definedName>
    <definedName name="_FEM9010" localSheetId="26">#REF!</definedName>
    <definedName name="_FEM9010" localSheetId="28">#REF!</definedName>
    <definedName name="_FEM9010" localSheetId="37">#REF!</definedName>
    <definedName name="_FEM9010" localSheetId="7">#REF!</definedName>
    <definedName name="_FEM9010" localSheetId="11">#REF!</definedName>
    <definedName name="_FEM9010">#REF!</definedName>
    <definedName name="_xlnm._FilterDatabase" localSheetId="31" hidden="1">'Grahiques 29 &amp; 30'!$A$2:$B$2</definedName>
    <definedName name="_xlnm._FilterDatabase" localSheetId="22" hidden="1">'Graphique 20'!$F$4:$H$13</definedName>
    <definedName name="_xlnm._FilterDatabase" localSheetId="25" hidden="1">'Graphique 23'!$B$3:$E$17</definedName>
    <definedName name="_xlnm._FilterDatabase" localSheetId="30" hidden="1">'Graphique 28'!$A$2:$C$2</definedName>
    <definedName name="_xlnm._FilterDatabase" localSheetId="32" hidden="1">'Graphique 31'!$A$3:$C$3</definedName>
    <definedName name="_xlnm._FilterDatabase" localSheetId="33" hidden="1">'Graphique 32'!$A$3:$C$3</definedName>
    <definedName name="_xlnm._FilterDatabase" localSheetId="37" hidden="1">'Graphique 35'!$A$2:$K$2</definedName>
    <definedName name="_xlnm._FilterDatabase" localSheetId="9" hidden="1">'Graphique 8'!$A$3:$C$18</definedName>
    <definedName name="_LIB40" localSheetId="41">#REF!</definedName>
    <definedName name="_LIB40" localSheetId="31">#REF!</definedName>
    <definedName name="_LIB40" localSheetId="16">#REF!</definedName>
    <definedName name="_LIB40" localSheetId="17">#REF!</definedName>
    <definedName name="_LIB40" localSheetId="24">#REF!</definedName>
    <definedName name="_LIB40" localSheetId="26">#REF!</definedName>
    <definedName name="_LIB40" localSheetId="28">#REF!</definedName>
    <definedName name="_LIB40" localSheetId="37">#REF!</definedName>
    <definedName name="_LIB40" localSheetId="7">#REF!</definedName>
    <definedName name="_LIB40" localSheetId="4">#REF!</definedName>
    <definedName name="_LIB40" localSheetId="11">#REF!</definedName>
    <definedName name="_LIB40">#REF!</definedName>
    <definedName name="_NES9307" localSheetId="41">#REF!</definedName>
    <definedName name="_NES9307" localSheetId="31">#REF!</definedName>
    <definedName name="_NES9307" localSheetId="16">#REF!</definedName>
    <definedName name="_NES9307" localSheetId="17">#REF!</definedName>
    <definedName name="_NES9307" localSheetId="19">#REF!</definedName>
    <definedName name="_NES9307" localSheetId="23">#REF!</definedName>
    <definedName name="_NES9307" localSheetId="24">#REF!</definedName>
    <definedName name="_NES9307" localSheetId="26">#REF!</definedName>
    <definedName name="_NES9307" localSheetId="28">#REF!</definedName>
    <definedName name="_NES9307" localSheetId="37">#REF!</definedName>
    <definedName name="_NES9307" localSheetId="7">#REF!</definedName>
    <definedName name="_NES9307" localSheetId="11">#REF!</definedName>
    <definedName name="_NES9307">#REF!</definedName>
    <definedName name="_NES9308" localSheetId="41">#REF!</definedName>
    <definedName name="_NES9308" localSheetId="31">#REF!</definedName>
    <definedName name="_NES9308" localSheetId="16">#REF!</definedName>
    <definedName name="_NES9308" localSheetId="17">#REF!</definedName>
    <definedName name="_NES9308" localSheetId="19">#REF!</definedName>
    <definedName name="_NES9308" localSheetId="23">#REF!</definedName>
    <definedName name="_NES9308" localSheetId="24">#REF!</definedName>
    <definedName name="_NES9308" localSheetId="26">#REF!</definedName>
    <definedName name="_NES9308" localSheetId="28">#REF!</definedName>
    <definedName name="_NES9308" localSheetId="37">#REF!</definedName>
    <definedName name="_NES9308" localSheetId="7">#REF!</definedName>
    <definedName name="_NES9308" localSheetId="11">#REF!</definedName>
    <definedName name="_NES9308">#REF!</definedName>
    <definedName name="_xlchart.v1.0" hidden="1">'Graphique 3'!$B$6:$B$18</definedName>
    <definedName name="_xlchart.v1.1" hidden="1">'Graphique 3'!$C$5</definedName>
    <definedName name="_xlchart.v1.2" hidden="1">'Graphique 3'!$C$6:$C$18</definedName>
    <definedName name="A" localSheetId="41">[2]input!#REF!</definedName>
    <definedName name="A" localSheetId="31">[2]input!#REF!</definedName>
    <definedName name="A" localSheetId="16">[2]input!#REF!</definedName>
    <definedName name="A" localSheetId="17">[2]input!#REF!</definedName>
    <definedName name="A" localSheetId="19">[2]input!#REF!</definedName>
    <definedName name="A" localSheetId="23">[2]input!#REF!</definedName>
    <definedName name="A" localSheetId="24">[2]input!#REF!</definedName>
    <definedName name="A" localSheetId="26">[2]input!#REF!</definedName>
    <definedName name="A" localSheetId="27">[2]input!#REF!</definedName>
    <definedName name="A" localSheetId="28">[2]input!#REF!</definedName>
    <definedName name="A" localSheetId="37">[3]input!#REF!</definedName>
    <definedName name="A" localSheetId="7">[2]input!#REF!</definedName>
    <definedName name="A" localSheetId="4">[2]input!#REF!</definedName>
    <definedName name="A" localSheetId="11">[2]input!#REF!</definedName>
    <definedName name="A">[2]input!#REF!</definedName>
    <definedName name="COMPTE_D_EXPLOITATION_PAR_BRANCHE" localSheetId="41">#REF!</definedName>
    <definedName name="COMPTE_D_EXPLOITATION_PAR_BRANCHE" localSheetId="42">#REF!</definedName>
    <definedName name="COMPTE_D_EXPLOITATION_PAR_BRANCHE" localSheetId="31">#REF!</definedName>
    <definedName name="COMPTE_D_EXPLOITATION_PAR_BRANCHE" localSheetId="16">#REF!</definedName>
    <definedName name="COMPTE_D_EXPLOITATION_PAR_BRANCHE" localSheetId="17">#REF!</definedName>
    <definedName name="COMPTE_D_EXPLOITATION_PAR_BRANCHE" localSheetId="19">#REF!</definedName>
    <definedName name="COMPTE_D_EXPLOITATION_PAR_BRANCHE" localSheetId="22">#REF!</definedName>
    <definedName name="COMPTE_D_EXPLOITATION_PAR_BRANCHE" localSheetId="23">#REF!</definedName>
    <definedName name="COMPTE_D_EXPLOITATION_PAR_BRANCHE" localSheetId="24">#REF!</definedName>
    <definedName name="COMPTE_D_EXPLOITATION_PAR_BRANCHE" localSheetId="26">#REF!</definedName>
    <definedName name="COMPTE_D_EXPLOITATION_PAR_BRANCHE" localSheetId="27">#REF!</definedName>
    <definedName name="COMPTE_D_EXPLOITATION_PAR_BRANCHE" localSheetId="28">#REF!</definedName>
    <definedName name="COMPTE_D_EXPLOITATION_PAR_BRANCHE" localSheetId="37">#REF!</definedName>
    <definedName name="COMPTE_D_EXPLOITATION_PAR_BRANCHE" localSheetId="7">#REF!</definedName>
    <definedName name="COMPTE_D_EXPLOITATION_PAR_BRANCHE" localSheetId="4">#REF!</definedName>
    <definedName name="COMPTE_D_EXPLOITATION_PAR_BRANCHE" localSheetId="11">#REF!</definedName>
    <definedName name="COMPTE_D_EXPLOITATION_PAR_BRANCHE">#REF!</definedName>
    <definedName name="date_var" localSheetId="41">#REF!</definedName>
    <definedName name="date_var" localSheetId="42">#REF!</definedName>
    <definedName name="date_var" localSheetId="31">#REF!</definedName>
    <definedName name="date_var" localSheetId="16">#REF!</definedName>
    <definedName name="date_var" localSheetId="17">#REF!</definedName>
    <definedName name="date_var" localSheetId="19">#REF!</definedName>
    <definedName name="date_var" localSheetId="22">#REF!</definedName>
    <definedName name="date_var" localSheetId="23">#REF!</definedName>
    <definedName name="date_var" localSheetId="24">#REF!</definedName>
    <definedName name="date_var" localSheetId="26">#REF!</definedName>
    <definedName name="date_var" localSheetId="27">#REF!</definedName>
    <definedName name="date_var" localSheetId="28">#REF!</definedName>
    <definedName name="date_var" localSheetId="37">#REF!</definedName>
    <definedName name="date_var" localSheetId="7">#REF!</definedName>
    <definedName name="date_var" localSheetId="4">#REF!</definedName>
    <definedName name="date_var" localSheetId="11">#REF!</definedName>
    <definedName name="date_var">#REF!</definedName>
    <definedName name="dates" localSheetId="41">#REF!</definedName>
    <definedName name="dates" localSheetId="42">#REF!</definedName>
    <definedName name="dates" localSheetId="31">#REF!</definedName>
    <definedName name="dates" localSheetId="16">#REF!</definedName>
    <definedName name="dates" localSheetId="17">#REF!</definedName>
    <definedName name="dates" localSheetId="19">#REF!</definedName>
    <definedName name="dates" localSheetId="22">#REF!</definedName>
    <definedName name="dates" localSheetId="23">#REF!</definedName>
    <definedName name="dates" localSheetId="24">#REF!</definedName>
    <definedName name="dates" localSheetId="26">#REF!</definedName>
    <definedName name="dates" localSheetId="27">#REF!</definedName>
    <definedName name="dates" localSheetId="28">#REF!</definedName>
    <definedName name="dates" localSheetId="37">#REF!</definedName>
    <definedName name="dates" localSheetId="7">#REF!</definedName>
    <definedName name="dates" localSheetId="4">#REF!</definedName>
    <definedName name="dates" localSheetId="11">#REF!</definedName>
    <definedName name="dates">#REF!</definedName>
    <definedName name="décalag1">'[4]gestion des dates'!$C$1</definedName>
    <definedName name="décalage" localSheetId="41">#REF!</definedName>
    <definedName name="décalage" localSheetId="42">#REF!</definedName>
    <definedName name="décalage" localSheetId="31">#REF!</definedName>
    <definedName name="décalage" localSheetId="16">#REF!</definedName>
    <definedName name="décalage" localSheetId="17">#REF!</definedName>
    <definedName name="décalage" localSheetId="19">#REF!</definedName>
    <definedName name="décalage" localSheetId="22">#REF!</definedName>
    <definedName name="décalage" localSheetId="23">#REF!</definedName>
    <definedName name="décalage" localSheetId="24">#REF!</definedName>
    <definedName name="décalage" localSheetId="26">#REF!</definedName>
    <definedName name="décalage" localSheetId="27">#REF!</definedName>
    <definedName name="décalage" localSheetId="28">#REF!</definedName>
    <definedName name="décalage" localSheetId="37">#REF!</definedName>
    <definedName name="décalage" localSheetId="7">#REF!</definedName>
    <definedName name="décalage" localSheetId="4">#REF!</definedName>
    <definedName name="décalage" localSheetId="11">#REF!</definedName>
    <definedName name="décalage">#REF!</definedName>
    <definedName name="EMPRETNES379308">[5]EMPRETNES379308!$A$4:$Q$43</definedName>
    <definedName name="EMPRETNES37U9308" localSheetId="41">#REF!</definedName>
    <definedName name="EMPRETNES37U9308" localSheetId="42">#REF!</definedName>
    <definedName name="EMPRETNES37U9308" localSheetId="31">#REF!</definedName>
    <definedName name="EMPRETNES37U9308" localSheetId="16">#REF!</definedName>
    <definedName name="EMPRETNES37U9308" localSheetId="17">#REF!</definedName>
    <definedName name="EMPRETNES37U9308" localSheetId="19">#REF!</definedName>
    <definedName name="EMPRETNES37U9308" localSheetId="22">#REF!</definedName>
    <definedName name="EMPRETNES37U9308" localSheetId="23">#REF!</definedName>
    <definedName name="EMPRETNES37U9308" localSheetId="24">#REF!</definedName>
    <definedName name="EMPRETNES37U9308" localSheetId="26">#REF!</definedName>
    <definedName name="EMPRETNES37U9308" localSheetId="27">#REF!</definedName>
    <definedName name="EMPRETNES37U9308" localSheetId="28">#REF!</definedName>
    <definedName name="EMPRETNES37U9308" localSheetId="37">#REF!</definedName>
    <definedName name="EMPRETNES37U9308" localSheetId="7">#REF!</definedName>
    <definedName name="EMPRETNES37U9308" localSheetId="4">#REF!</definedName>
    <definedName name="EMPRETNES37U9308" localSheetId="11">#REF!</definedName>
    <definedName name="EMPRETNES37U9308">#REF!</definedName>
    <definedName name="EMPRETNES389308" localSheetId="41">#REF!</definedName>
    <definedName name="EMPRETNES389308" localSheetId="42">#REF!</definedName>
    <definedName name="EMPRETNES389308" localSheetId="31">#REF!</definedName>
    <definedName name="EMPRETNES389308" localSheetId="16">#REF!</definedName>
    <definedName name="EMPRETNES389308" localSheetId="17">#REF!</definedName>
    <definedName name="EMPRETNES389308" localSheetId="19">#REF!</definedName>
    <definedName name="EMPRETNES389308" localSheetId="22">#REF!</definedName>
    <definedName name="EMPRETNES389308" localSheetId="23">#REF!</definedName>
    <definedName name="EMPRETNES389308" localSheetId="24">#REF!</definedName>
    <definedName name="EMPRETNES389308" localSheetId="26">#REF!</definedName>
    <definedName name="EMPRETNES389308" localSheetId="27">#REF!</definedName>
    <definedName name="EMPRETNES389308" localSheetId="28">#REF!</definedName>
    <definedName name="EMPRETNES389308" localSheetId="37">#REF!</definedName>
    <definedName name="EMPRETNES389308" localSheetId="7">#REF!</definedName>
    <definedName name="EMPRETNES389308" localSheetId="4">#REF!</definedName>
    <definedName name="EMPRETNES389308" localSheetId="11">#REF!</definedName>
    <definedName name="EMPRETNES389308">#REF!</definedName>
    <definedName name="EMPRETNES38U9308" localSheetId="41">#REF!</definedName>
    <definedName name="EMPRETNES38U9308" localSheetId="42">#REF!</definedName>
    <definedName name="EMPRETNES38U9308" localSheetId="31">#REF!</definedName>
    <definedName name="EMPRETNES38U9308" localSheetId="16">#REF!</definedName>
    <definedName name="EMPRETNES38U9308" localSheetId="17">#REF!</definedName>
    <definedName name="EMPRETNES38U9308" localSheetId="19">#REF!</definedName>
    <definedName name="EMPRETNES38U9308" localSheetId="22">#REF!</definedName>
    <definedName name="EMPRETNES38U9308" localSheetId="23">#REF!</definedName>
    <definedName name="EMPRETNES38U9308" localSheetId="24">#REF!</definedName>
    <definedName name="EMPRETNES38U9308" localSheetId="26">#REF!</definedName>
    <definedName name="EMPRETNES38U9308" localSheetId="27">#REF!</definedName>
    <definedName name="EMPRETNES38U9308" localSheetId="28">#REF!</definedName>
    <definedName name="EMPRETNES38U9308" localSheetId="37">#REF!</definedName>
    <definedName name="EMPRETNES38U9308" localSheetId="7">#REF!</definedName>
    <definedName name="EMPRETNES38U9308" localSheetId="4">#REF!</definedName>
    <definedName name="EMPRETNES38U9308" localSheetId="11">#REF!</definedName>
    <definedName name="EMPRETNES38U9308">#REF!</definedName>
    <definedName name="EVOL0305" localSheetId="41">#REF!</definedName>
    <definedName name="EVOL0305" localSheetId="31">#REF!</definedName>
    <definedName name="EVOL0305" localSheetId="16">#REF!</definedName>
    <definedName name="EVOL0305" localSheetId="17">#REF!</definedName>
    <definedName name="EVOL0305" localSheetId="19">#REF!</definedName>
    <definedName name="EVOL0305" localSheetId="23">#REF!</definedName>
    <definedName name="EVOL0305" localSheetId="24">#REF!</definedName>
    <definedName name="EVOL0305" localSheetId="26">#REF!</definedName>
    <definedName name="EVOL0305" localSheetId="28">#REF!</definedName>
    <definedName name="EVOL0305" localSheetId="37">#REF!</definedName>
    <definedName name="EVOL0305" localSheetId="7">#REF!</definedName>
    <definedName name="EVOL0305" localSheetId="11">#REF!</definedName>
    <definedName name="EVOL0305">#REF!</definedName>
    <definedName name="EVOL9002SANT" localSheetId="41">#REF!</definedName>
    <definedName name="EVOL9002SANT" localSheetId="31">#REF!</definedName>
    <definedName name="EVOL9002SANT" localSheetId="16">#REF!</definedName>
    <definedName name="EVOL9002SANT" localSheetId="17">#REF!</definedName>
    <definedName name="EVOL9002SANT" localSheetId="19">#REF!</definedName>
    <definedName name="EVOL9002SANT" localSheetId="23">#REF!</definedName>
    <definedName name="EVOL9002SANT" localSheetId="24">#REF!</definedName>
    <definedName name="EVOL9002SANT" localSheetId="26">#REF!</definedName>
    <definedName name="EVOL9002SANT" localSheetId="28">#REF!</definedName>
    <definedName name="EVOL9002SANT" localSheetId="37">#REF!</definedName>
    <definedName name="EVOL9002SANT" localSheetId="7">#REF!</definedName>
    <definedName name="EVOL9002SANT" localSheetId="11">#REF!</definedName>
    <definedName name="EVOL9002SANT">#REF!</definedName>
    <definedName name="EVOL9503" localSheetId="41">#REF!</definedName>
    <definedName name="EVOL9503" localSheetId="31">#REF!</definedName>
    <definedName name="EVOL9503" localSheetId="16">#REF!</definedName>
    <definedName name="EVOL9503" localSheetId="17">#REF!</definedName>
    <definedName name="EVOL9503" localSheetId="19">#REF!</definedName>
    <definedName name="EVOL9503" localSheetId="23">#REF!</definedName>
    <definedName name="EVOL9503" localSheetId="24">#REF!</definedName>
    <definedName name="EVOL9503" localSheetId="26">#REF!</definedName>
    <definedName name="EVOL9503" localSheetId="28">#REF!</definedName>
    <definedName name="EVOL9503" localSheetId="37">#REF!</definedName>
    <definedName name="EVOL9503" localSheetId="7">#REF!</definedName>
    <definedName name="EVOL9503" localSheetId="11">#REF!</definedName>
    <definedName name="EVOL9503">#REF!</definedName>
    <definedName name="EVOLFAP0310" localSheetId="41">#REF!</definedName>
    <definedName name="EVOLFAP0310" localSheetId="31">#REF!</definedName>
    <definedName name="EVOLFAP0310" localSheetId="16">#REF!</definedName>
    <definedName name="EVOLFAP0310" localSheetId="17">#REF!</definedName>
    <definedName name="EVOLFAP0310" localSheetId="19">#REF!</definedName>
    <definedName name="EVOLFAP0310" localSheetId="23">#REF!</definedName>
    <definedName name="EVOLFAP0310" localSheetId="24">#REF!</definedName>
    <definedName name="EVOLFAP0310" localSheetId="26">#REF!</definedName>
    <definedName name="EVOLFAP0310" localSheetId="28">#REF!</definedName>
    <definedName name="EVOLFAP0310" localSheetId="37">#REF!</definedName>
    <definedName name="EVOLFAP0310" localSheetId="7">#REF!</definedName>
    <definedName name="EVOLFAP0310" localSheetId="11">#REF!</definedName>
    <definedName name="EVOLFAP0310">#REF!</definedName>
    <definedName name="EVOLFAPR0310" localSheetId="41">#REF!</definedName>
    <definedName name="EVOLFAPR0310" localSheetId="31">#REF!</definedName>
    <definedName name="EVOLFAPR0310" localSheetId="16">#REF!</definedName>
    <definedName name="EVOLFAPR0310" localSheetId="17">#REF!</definedName>
    <definedName name="EVOLFAPR0310" localSheetId="19">#REF!</definedName>
    <definedName name="EVOLFAPR0310" localSheetId="23">#REF!</definedName>
    <definedName name="EVOLFAPR0310" localSheetId="24">#REF!</definedName>
    <definedName name="EVOLFAPR0310" localSheetId="26">#REF!</definedName>
    <definedName name="EVOLFAPR0310" localSheetId="28">#REF!</definedName>
    <definedName name="EVOLFAPR0310" localSheetId="37">#REF!</definedName>
    <definedName name="EVOLFAPR0310" localSheetId="7">#REF!</definedName>
    <definedName name="EVOLFAPR0310" localSheetId="11">#REF!</definedName>
    <definedName name="EVOLFAPR0310">#REF!</definedName>
    <definedName name="EVOLPAV0310" localSheetId="41">#REF!</definedName>
    <definedName name="EVOLPAV0310" localSheetId="31">#REF!</definedName>
    <definedName name="EVOLPAV0310" localSheetId="16">#REF!</definedName>
    <definedName name="EVOLPAV0310" localSheetId="17">#REF!</definedName>
    <definedName name="EVOLPAV0310" localSheetId="19">#REF!</definedName>
    <definedName name="EVOLPAV0310" localSheetId="23">#REF!</definedName>
    <definedName name="EVOLPAV0310" localSheetId="24">#REF!</definedName>
    <definedName name="EVOLPAV0310" localSheetId="26">#REF!</definedName>
    <definedName name="EVOLPAV0310" localSheetId="28">#REF!</definedName>
    <definedName name="EVOLPAV0310" localSheetId="37">#REF!</definedName>
    <definedName name="EVOLPAV0310" localSheetId="7">#REF!</definedName>
    <definedName name="EVOLPAV0310" localSheetId="11">#REF!</definedName>
    <definedName name="EVOLPAV0310">#REF!</definedName>
    <definedName name="EVOLPCS0309">[6]PCS!$A$4:$L$492</definedName>
    <definedName name="EVOLPCS0310" localSheetId="41">#REF!</definedName>
    <definedName name="EVOLPCS0310" localSheetId="42">#REF!</definedName>
    <definedName name="EVOLPCS0310" localSheetId="31">#REF!</definedName>
    <definedName name="EVOLPCS0310" localSheetId="16">#REF!</definedName>
    <definedName name="EVOLPCS0310" localSheetId="17">#REF!</definedName>
    <definedName name="EVOLPCS0310" localSheetId="19">#REF!</definedName>
    <definedName name="EVOLPCS0310" localSheetId="22">#REF!</definedName>
    <definedName name="EVOLPCS0310" localSheetId="23">#REF!</definedName>
    <definedName name="EVOLPCS0310" localSheetId="24">#REF!</definedName>
    <definedName name="EVOLPCS0310" localSheetId="26">#REF!</definedName>
    <definedName name="EVOLPCS0310" localSheetId="27">#REF!</definedName>
    <definedName name="EVOLPCS0310" localSheetId="28">#REF!</definedName>
    <definedName name="EVOLPCS0310" localSheetId="37">#REF!</definedName>
    <definedName name="EVOLPCS0310" localSheetId="7">#REF!</definedName>
    <definedName name="EVOLPCS0310" localSheetId="4">#REF!</definedName>
    <definedName name="EVOLPCS0310" localSheetId="11">#REF!</definedName>
    <definedName name="EVOLPCS0310">#REF!</definedName>
    <definedName name="EVOLR0305" localSheetId="41">#REF!</definedName>
    <definedName name="EVOLR0305" localSheetId="42">#REF!</definedName>
    <definedName name="EVOLR0305" localSheetId="31">#REF!</definedName>
    <definedName name="EVOLR0305" localSheetId="16">#REF!</definedName>
    <definedName name="EVOLR0305" localSheetId="17">#REF!</definedName>
    <definedName name="EVOLR0305" localSheetId="19">#REF!</definedName>
    <definedName name="EVOLR0305" localSheetId="22">#REF!</definedName>
    <definedName name="EVOLR0305" localSheetId="23">#REF!</definedName>
    <definedName name="EVOLR0305" localSheetId="24">#REF!</definedName>
    <definedName name="EVOLR0305" localSheetId="26">#REF!</definedName>
    <definedName name="EVOLR0305" localSheetId="27">#REF!</definedName>
    <definedName name="EVOLR0305" localSheetId="28">#REF!</definedName>
    <definedName name="EVOLR0305" localSheetId="37">#REF!</definedName>
    <definedName name="EVOLR0305" localSheetId="7">#REF!</definedName>
    <definedName name="EVOLR0305" localSheetId="4">#REF!</definedName>
    <definedName name="EVOLR0305" localSheetId="11">#REF!</definedName>
    <definedName name="EVOLR0305">#REF!</definedName>
    <definedName name="EVOLR0308" localSheetId="41">#REF!</definedName>
    <definedName name="EVOLR0308" localSheetId="42">#REF!</definedName>
    <definedName name="EVOLR0308" localSheetId="31">#REF!</definedName>
    <definedName name="EVOLR0308" localSheetId="16">#REF!</definedName>
    <definedName name="EVOLR0308" localSheetId="17">#REF!</definedName>
    <definedName name="EVOLR0308" localSheetId="19">#REF!</definedName>
    <definedName name="EVOLR0308" localSheetId="22">#REF!</definedName>
    <definedName name="EVOLR0308" localSheetId="23">#REF!</definedName>
    <definedName name="EVOLR0308" localSheetId="24">#REF!</definedName>
    <definedName name="EVOLR0308" localSheetId="26">#REF!</definedName>
    <definedName name="EVOLR0308" localSheetId="27">#REF!</definedName>
    <definedName name="EVOLR0308" localSheetId="28">#REF!</definedName>
    <definedName name="EVOLR0308" localSheetId="37">#REF!</definedName>
    <definedName name="EVOLR0308" localSheetId="7">#REF!</definedName>
    <definedName name="EVOLR0308" localSheetId="4">#REF!</definedName>
    <definedName name="EVOLR0308" localSheetId="11">#REF!</definedName>
    <definedName name="EVOLR0308">#REF!</definedName>
    <definedName name="EVOLR0308A" localSheetId="41">#REF!</definedName>
    <definedName name="EVOLR0308A" localSheetId="31">#REF!</definedName>
    <definedName name="EVOLR0308A" localSheetId="16">#REF!</definedName>
    <definedName name="EVOLR0308A" localSheetId="17">#REF!</definedName>
    <definedName name="EVOLR0308A" localSheetId="19">#REF!</definedName>
    <definedName name="EVOLR0308A" localSheetId="23">#REF!</definedName>
    <definedName name="EVOLR0308A" localSheetId="24">#REF!</definedName>
    <definedName name="EVOLR0308A" localSheetId="26">#REF!</definedName>
    <definedName name="EVOLR0308A" localSheetId="28">#REF!</definedName>
    <definedName name="EVOLR0308A" localSheetId="37">#REF!</definedName>
    <definedName name="EVOLR0308A" localSheetId="7">#REF!</definedName>
    <definedName name="EVOLR0308A" localSheetId="11">#REF!</definedName>
    <definedName name="EVOLR0308A">#REF!</definedName>
    <definedName name="EVOLR8210">[7]EVOLR8210!$A$1:$AE$91</definedName>
    <definedName name="EVOLR9010" localSheetId="41">#REF!</definedName>
    <definedName name="EVOLR9010" localSheetId="42">#REF!</definedName>
    <definedName name="EVOLR9010" localSheetId="31">#REF!</definedName>
    <definedName name="EVOLR9010" localSheetId="16">#REF!</definedName>
    <definedName name="EVOLR9010" localSheetId="17">#REF!</definedName>
    <definedName name="EVOLR9010" localSheetId="19">#REF!</definedName>
    <definedName name="EVOLR9010" localSheetId="22">#REF!</definedName>
    <definedName name="EVOLR9010" localSheetId="23">#REF!</definedName>
    <definedName name="EVOLR9010" localSheetId="24">#REF!</definedName>
    <definedName name="EVOLR9010" localSheetId="26">#REF!</definedName>
    <definedName name="EVOLR9010" localSheetId="27">#REF!</definedName>
    <definedName name="EVOLR9010" localSheetId="28">#REF!</definedName>
    <definedName name="EVOLR9010" localSheetId="37">#REF!</definedName>
    <definedName name="EVOLR9010" localSheetId="7">#REF!</definedName>
    <definedName name="EVOLR9010" localSheetId="4">#REF!</definedName>
    <definedName name="EVOLR9010" localSheetId="11">#REF!</definedName>
    <definedName name="EVOLR9010">#REF!</definedName>
    <definedName name="EVOLR9503" localSheetId="41">#REF!</definedName>
    <definedName name="EVOLR9503" localSheetId="42">#REF!</definedName>
    <definedName name="EVOLR9503" localSheetId="31">#REF!</definedName>
    <definedName name="EVOLR9503" localSheetId="16">#REF!</definedName>
    <definedName name="EVOLR9503" localSheetId="17">#REF!</definedName>
    <definedName name="EVOLR9503" localSheetId="19">#REF!</definedName>
    <definedName name="EVOLR9503" localSheetId="22">#REF!</definedName>
    <definedName name="EVOLR9503" localSheetId="23">#REF!</definedName>
    <definedName name="EVOLR9503" localSheetId="24">#REF!</definedName>
    <definedName name="EVOLR9503" localSheetId="26">#REF!</definedName>
    <definedName name="EVOLR9503" localSheetId="27">#REF!</definedName>
    <definedName name="EVOLR9503" localSheetId="28">#REF!</definedName>
    <definedName name="EVOLR9503" localSheetId="37">#REF!</definedName>
    <definedName name="EVOLR9503" localSheetId="7">#REF!</definedName>
    <definedName name="EVOLR9503" localSheetId="4">#REF!</definedName>
    <definedName name="EVOLR9503" localSheetId="11">#REF!</definedName>
    <definedName name="EVOLR9503">#REF!</definedName>
    <definedName name="INTRETNES37U9308" localSheetId="41">#REF!</definedName>
    <definedName name="INTRETNES37U9308" localSheetId="42">#REF!</definedName>
    <definedName name="INTRETNES37U9308" localSheetId="31">#REF!</definedName>
    <definedName name="INTRETNES37U9308" localSheetId="16">#REF!</definedName>
    <definedName name="INTRETNES37U9308" localSheetId="17">#REF!</definedName>
    <definedName name="INTRETNES37U9308" localSheetId="19">#REF!</definedName>
    <definedName name="INTRETNES37U9308" localSheetId="22">#REF!</definedName>
    <definedName name="INTRETNES37U9308" localSheetId="23">#REF!</definedName>
    <definedName name="INTRETNES37U9308" localSheetId="24">#REF!</definedName>
    <definedName name="INTRETNES37U9308" localSheetId="26">#REF!</definedName>
    <definedName name="INTRETNES37U9308" localSheetId="27">#REF!</definedName>
    <definedName name="INTRETNES37U9308" localSheetId="28">#REF!</definedName>
    <definedName name="INTRETNES37U9308" localSheetId="37">#REF!</definedName>
    <definedName name="INTRETNES37U9308" localSheetId="7">#REF!</definedName>
    <definedName name="INTRETNES37U9308" localSheetId="4">#REF!</definedName>
    <definedName name="INTRETNES37U9308" localSheetId="11">#REF!</definedName>
    <definedName name="INTRETNES37U9308">#REF!</definedName>
    <definedName name="INTRETNES38U9308" localSheetId="41">#REF!</definedName>
    <definedName name="INTRETNES38U9308" localSheetId="31">#REF!</definedName>
    <definedName name="INTRETNES38U9308" localSheetId="16">#REF!</definedName>
    <definedName name="INTRETNES38U9308" localSheetId="17">#REF!</definedName>
    <definedName name="INTRETNES38U9308" localSheetId="19">#REF!</definedName>
    <definedName name="INTRETNES38U9308" localSheetId="23">#REF!</definedName>
    <definedName name="INTRETNES38U9308" localSheetId="24">#REF!</definedName>
    <definedName name="INTRETNES38U9308" localSheetId="26">#REF!</definedName>
    <definedName name="INTRETNES38U9308" localSheetId="28">#REF!</definedName>
    <definedName name="INTRETNES38U9308" localSheetId="37">#REF!</definedName>
    <definedName name="INTRETNES38U9308" localSheetId="7">#REF!</definedName>
    <definedName name="INTRETNES38U9308" localSheetId="11">#REF!</definedName>
    <definedName name="INTRETNES38U9308">#REF!</definedName>
    <definedName name="Label_NES">[5]listes!$E$2:$E$38</definedName>
    <definedName name="Liste_FAP">[1]listes!$D$2:$D$88</definedName>
    <definedName name="liste_methode" localSheetId="41">[1]listes!#REF!</definedName>
    <definedName name="liste_methode" localSheetId="42">[1]listes!#REF!</definedName>
    <definedName name="liste_methode" localSheetId="31">[1]listes!#REF!</definedName>
    <definedName name="liste_methode" localSheetId="16">[1]listes!#REF!</definedName>
    <definedName name="liste_methode" localSheetId="17">[1]listes!#REF!</definedName>
    <definedName name="liste_methode" localSheetId="19">[1]listes!#REF!</definedName>
    <definedName name="liste_methode" localSheetId="22">[1]listes!#REF!</definedName>
    <definedName name="liste_methode" localSheetId="23">[1]listes!#REF!</definedName>
    <definedName name="liste_methode" localSheetId="24">[1]listes!#REF!</definedName>
    <definedName name="liste_methode" localSheetId="26">[1]listes!#REF!</definedName>
    <definedName name="liste_methode" localSheetId="28">[1]listes!#REF!</definedName>
    <definedName name="liste_methode" localSheetId="37">[8]listes!#REF!</definedName>
    <definedName name="liste_methode" localSheetId="7">[1]listes!#REF!</definedName>
    <definedName name="liste_methode" localSheetId="4">[1]listes!#REF!</definedName>
    <definedName name="liste_methode" localSheetId="11">[1]listes!#REF!</definedName>
    <definedName name="liste_methode">[1]listes!#REF!</definedName>
    <definedName name="Liste_NES">[9]output_logistic!$B$2:$B$37</definedName>
    <definedName name="Liste_PMQ">[10]output!$A$2:$A$31</definedName>
    <definedName name="liste_secteursPMQ">[1]listes!$A$2:$A$31</definedName>
    <definedName name="NES37_9308" localSheetId="41">#REF!</definedName>
    <definedName name="NES37_9308" localSheetId="42">#REF!</definedName>
    <definedName name="NES37_9308" localSheetId="31">#REF!</definedName>
    <definedName name="NES37_9308" localSheetId="16">#REF!</definedName>
    <definedName name="NES37_9308" localSheetId="17">#REF!</definedName>
    <definedName name="NES37_9308" localSheetId="19">#REF!</definedName>
    <definedName name="NES37_9308" localSheetId="22">#REF!</definedName>
    <definedName name="NES37_9308" localSheetId="23">#REF!</definedName>
    <definedName name="NES37_9308" localSheetId="24">#REF!</definedName>
    <definedName name="NES37_9308" localSheetId="26">#REF!</definedName>
    <definedName name="NES37_9308" localSheetId="27">#REF!</definedName>
    <definedName name="NES37_9308" localSheetId="28">#REF!</definedName>
    <definedName name="NES37_9308" localSheetId="37">#REF!</definedName>
    <definedName name="NES37_9308" localSheetId="7">#REF!</definedName>
    <definedName name="NES37_9308" localSheetId="4">#REF!</definedName>
    <definedName name="NES37_9308" localSheetId="11">#REF!</definedName>
    <definedName name="NES37_9308">#REF!</definedName>
    <definedName name="NES37INTU9308" localSheetId="41">#REF!</definedName>
    <definedName name="NES37INTU9308" localSheetId="42">#REF!</definedName>
    <definedName name="NES37INTU9308" localSheetId="31">#REF!</definedName>
    <definedName name="NES37INTU9308" localSheetId="16">#REF!</definedName>
    <definedName name="NES37INTU9308" localSheetId="17">#REF!</definedName>
    <definedName name="NES37INTU9308" localSheetId="19">#REF!</definedName>
    <definedName name="NES37INTU9308" localSheetId="22">#REF!</definedName>
    <definedName name="NES37INTU9308" localSheetId="23">#REF!</definedName>
    <definedName name="NES37INTU9308" localSheetId="24">#REF!</definedName>
    <definedName name="NES37INTU9308" localSheetId="26">#REF!</definedName>
    <definedName name="NES37INTU9308" localSheetId="27">#REF!</definedName>
    <definedName name="NES37INTU9308" localSheetId="28">#REF!</definedName>
    <definedName name="NES37INTU9308" localSheetId="37">#REF!</definedName>
    <definedName name="NES37INTU9308" localSheetId="7">#REF!</definedName>
    <definedName name="NES37INTU9308" localSheetId="4">#REF!</definedName>
    <definedName name="NES37INTU9308" localSheetId="11">#REF!</definedName>
    <definedName name="NES37INTU9308">#REF!</definedName>
    <definedName name="NES37U9308" localSheetId="41">#REF!</definedName>
    <definedName name="NES37U9308" localSheetId="42">#REF!</definedName>
    <definedName name="NES37U9308" localSheetId="31">#REF!</definedName>
    <definedName name="NES37U9308" localSheetId="16">#REF!</definedName>
    <definedName name="NES37U9308" localSheetId="17">#REF!</definedName>
    <definedName name="NES37U9308" localSheetId="19">#REF!</definedName>
    <definedName name="NES37U9308" localSheetId="22">#REF!</definedName>
    <definedName name="NES37U9308" localSheetId="23">#REF!</definedName>
    <definedName name="NES37U9308" localSheetId="24">#REF!</definedName>
    <definedName name="NES37U9308" localSheetId="26">#REF!</definedName>
    <definedName name="NES37U9308" localSheetId="27">#REF!</definedName>
    <definedName name="NES37U9308" localSheetId="28">#REF!</definedName>
    <definedName name="NES37U9308" localSheetId="37">#REF!</definedName>
    <definedName name="NES37U9308" localSheetId="7">#REF!</definedName>
    <definedName name="NES37U9308" localSheetId="4">#REF!</definedName>
    <definedName name="NES37U9308" localSheetId="11">#REF!</definedName>
    <definedName name="NES37U9308">#REF!</definedName>
    <definedName name="NESINTU9307" localSheetId="41">#REF!</definedName>
    <definedName name="NESINTU9307" localSheetId="31">#REF!</definedName>
    <definedName name="NESINTU9307" localSheetId="16">#REF!</definedName>
    <definedName name="NESINTU9307" localSheetId="17">#REF!</definedName>
    <definedName name="NESINTU9307" localSheetId="19">#REF!</definedName>
    <definedName name="NESINTU9307" localSheetId="23">#REF!</definedName>
    <definedName name="NESINTU9307" localSheetId="24">#REF!</definedName>
    <definedName name="NESINTU9307" localSheetId="26">#REF!</definedName>
    <definedName name="NESINTU9307" localSheetId="28">#REF!</definedName>
    <definedName name="NESINTU9307" localSheetId="37">#REF!</definedName>
    <definedName name="NESINTU9307" localSheetId="7">#REF!</definedName>
    <definedName name="NESINTU9307" localSheetId="11">#REF!</definedName>
    <definedName name="NESINTU9307">#REF!</definedName>
    <definedName name="NESINTU9308" localSheetId="41">#REF!</definedName>
    <definedName name="NESINTU9308" localSheetId="31">#REF!</definedName>
    <definedName name="NESINTU9308" localSheetId="16">#REF!</definedName>
    <definedName name="NESINTU9308" localSheetId="17">#REF!</definedName>
    <definedName name="NESINTU9308" localSheetId="19">#REF!</definedName>
    <definedName name="NESINTU9308" localSheetId="23">#REF!</definedName>
    <definedName name="NESINTU9308" localSheetId="24">#REF!</definedName>
    <definedName name="NESINTU9308" localSheetId="26">#REF!</definedName>
    <definedName name="NESINTU9308" localSheetId="28">#REF!</definedName>
    <definedName name="NESINTU9308" localSheetId="37">#REF!</definedName>
    <definedName name="NESINTU9308" localSheetId="7">#REF!</definedName>
    <definedName name="NESINTU9308" localSheetId="11">#REF!</definedName>
    <definedName name="NESINTU9308">#REF!</definedName>
    <definedName name="NESRINTU9308" localSheetId="41">#REF!</definedName>
    <definedName name="NESRINTU9308" localSheetId="31">#REF!</definedName>
    <definedName name="NESRINTU9308" localSheetId="16">#REF!</definedName>
    <definedName name="NESRINTU9308" localSheetId="17">#REF!</definedName>
    <definedName name="NESRINTU9308" localSheetId="19">#REF!</definedName>
    <definedName name="NESRINTU9308" localSheetId="23">#REF!</definedName>
    <definedName name="NESRINTU9308" localSheetId="24">#REF!</definedName>
    <definedName name="NESRINTU9308" localSheetId="26">#REF!</definedName>
    <definedName name="NESRINTU9308" localSheetId="28">#REF!</definedName>
    <definedName name="NESRINTU9308" localSheetId="37">#REF!</definedName>
    <definedName name="NESRINTU9308" localSheetId="7">#REF!</definedName>
    <definedName name="NESRINTU9308" localSheetId="11">#REF!</definedName>
    <definedName name="NESRINTU9308">#REF!</definedName>
    <definedName name="NESRPMQ9308" localSheetId="41">#REF!</definedName>
    <definedName name="NESRPMQ9308" localSheetId="31">#REF!</definedName>
    <definedName name="NESRPMQ9308" localSheetId="16">#REF!</definedName>
    <definedName name="NESRPMQ9308" localSheetId="17">#REF!</definedName>
    <definedName name="NESRPMQ9308" localSheetId="19">#REF!</definedName>
    <definedName name="NESRPMQ9308" localSheetId="23">#REF!</definedName>
    <definedName name="NESRPMQ9308" localSheetId="24">#REF!</definedName>
    <definedName name="NESRPMQ9308" localSheetId="26">#REF!</definedName>
    <definedName name="NESRPMQ9308" localSheetId="28">#REF!</definedName>
    <definedName name="NESRPMQ9308" localSheetId="37">#REF!</definedName>
    <definedName name="NESRPMQ9308" localSheetId="7">#REF!</definedName>
    <definedName name="NESRPMQ9308" localSheetId="11">#REF!</definedName>
    <definedName name="NESRPMQ9308">#REF!</definedName>
    <definedName name="NESRPMQT9308" localSheetId="41">#REF!</definedName>
    <definedName name="NESRPMQT9308" localSheetId="31">#REF!</definedName>
    <definedName name="NESRPMQT9308" localSheetId="16">#REF!</definedName>
    <definedName name="NESRPMQT9308" localSheetId="17">#REF!</definedName>
    <definedName name="NESRPMQT9308" localSheetId="19">#REF!</definedName>
    <definedName name="NESRPMQT9308" localSheetId="23">#REF!</definedName>
    <definedName name="NESRPMQT9308" localSheetId="24">#REF!</definedName>
    <definedName name="NESRPMQT9308" localSheetId="26">#REF!</definedName>
    <definedName name="NESRPMQT9308" localSheetId="28">#REF!</definedName>
    <definedName name="NESRPMQT9308" localSheetId="37">#REF!</definedName>
    <definedName name="NESRPMQT9308" localSheetId="7">#REF!</definedName>
    <definedName name="NESRPMQT9308" localSheetId="11">#REF!</definedName>
    <definedName name="NESRPMQT9308">#REF!</definedName>
    <definedName name="NESSAL9308">'[11]Emploi Enquête Emploi'!$A$4:$R$40</definedName>
    <definedName name="NESU9307" localSheetId="41">#REF!</definedName>
    <definedName name="NESU9307" localSheetId="42">#REF!</definedName>
    <definedName name="NESU9307" localSheetId="31">#REF!</definedName>
    <definedName name="NESU9307" localSheetId="16">#REF!</definedName>
    <definedName name="NESU9307" localSheetId="17">#REF!</definedName>
    <definedName name="NESU9307" localSheetId="19">#REF!</definedName>
    <definedName name="NESU9307" localSheetId="22">#REF!</definedName>
    <definedName name="NESU9307" localSheetId="23">#REF!</definedName>
    <definedName name="NESU9307" localSheetId="24">#REF!</definedName>
    <definedName name="NESU9307" localSheetId="26">#REF!</definedName>
    <definedName name="NESU9307" localSheetId="27">#REF!</definedName>
    <definedName name="NESU9307" localSheetId="28">#REF!</definedName>
    <definedName name="NESU9307" localSheetId="37">#REF!</definedName>
    <definedName name="NESU9307" localSheetId="7">#REF!</definedName>
    <definedName name="NESU9307" localSheetId="4">#REF!</definedName>
    <definedName name="NESU9307" localSheetId="11">#REF!</definedName>
    <definedName name="NESU9307">#REF!</definedName>
    <definedName name="NESU9308" localSheetId="41">#REF!</definedName>
    <definedName name="NESU9308" localSheetId="42">#REF!</definedName>
    <definedName name="NESU9308" localSheetId="31">#REF!</definedName>
    <definedName name="NESU9308" localSheetId="16">#REF!</definedName>
    <definedName name="NESU9308" localSheetId="17">#REF!</definedName>
    <definedName name="NESU9308" localSheetId="19">#REF!</definedName>
    <definedName name="NESU9308" localSheetId="22">#REF!</definedName>
    <definedName name="NESU9308" localSheetId="23">#REF!</definedName>
    <definedName name="NESU9308" localSheetId="24">#REF!</definedName>
    <definedName name="NESU9308" localSheetId="26">#REF!</definedName>
    <definedName name="NESU9308" localSheetId="27">#REF!</definedName>
    <definedName name="NESU9308" localSheetId="28">#REF!</definedName>
    <definedName name="NESU9308" localSheetId="37">#REF!</definedName>
    <definedName name="NESU9308" localSheetId="7">#REF!</definedName>
    <definedName name="NESU9308" localSheetId="4">#REF!</definedName>
    <definedName name="NESU9308" localSheetId="11">#REF!</definedName>
    <definedName name="NESU9308">#REF!</definedName>
    <definedName name="PMQFAP9308" localSheetId="41">#REF!</definedName>
    <definedName name="PMQFAP9308" localSheetId="42">#REF!</definedName>
    <definedName name="PMQFAP9308" localSheetId="31">#REF!</definedName>
    <definedName name="PMQFAP9308" localSheetId="16">#REF!</definedName>
    <definedName name="PMQFAP9308" localSheetId="17">#REF!</definedName>
    <definedName name="PMQFAP9308" localSheetId="19">#REF!</definedName>
    <definedName name="PMQFAP9308" localSheetId="22">#REF!</definedName>
    <definedName name="PMQFAP9308" localSheetId="23">#REF!</definedName>
    <definedName name="PMQFAP9308" localSheetId="24">#REF!</definedName>
    <definedName name="PMQFAP9308" localSheetId="26">#REF!</definedName>
    <definedName name="PMQFAP9308" localSheetId="27">#REF!</definedName>
    <definedName name="PMQFAP9308" localSheetId="28">#REF!</definedName>
    <definedName name="PMQFAP9308" localSheetId="37">#REF!</definedName>
    <definedName name="PMQFAP9308" localSheetId="7">#REF!</definedName>
    <definedName name="PMQFAP9308" localSheetId="4">#REF!</definedName>
    <definedName name="PMQFAP9308" localSheetId="11">#REF!</definedName>
    <definedName name="PMQFAP9308">#REF!</definedName>
    <definedName name="PMQFAPT9308" localSheetId="41">#REF!</definedName>
    <definedName name="PMQFAPT9308" localSheetId="31">#REF!</definedName>
    <definedName name="PMQFAPT9308" localSheetId="16">#REF!</definedName>
    <definedName name="PMQFAPT9308" localSheetId="17">#REF!</definedName>
    <definedName name="PMQFAPT9308" localSheetId="19">#REF!</definedName>
    <definedName name="PMQFAPT9308" localSheetId="23">#REF!</definedName>
    <definedName name="PMQFAPT9308" localSheetId="24">#REF!</definedName>
    <definedName name="PMQFAPT9308" localSheetId="26">#REF!</definedName>
    <definedName name="PMQFAPT9308" localSheetId="28">#REF!</definedName>
    <definedName name="PMQFAPT9308" localSheetId="37">#REF!</definedName>
    <definedName name="PMQFAPT9308" localSheetId="7">#REF!</definedName>
    <definedName name="PMQFAPT9308" localSheetId="11">#REF!</definedName>
    <definedName name="PMQFAPT9308">#REF!</definedName>
    <definedName name="PMQNESR9308" localSheetId="41">#REF!</definedName>
    <definedName name="PMQNESR9308" localSheetId="31">#REF!</definedName>
    <definedName name="PMQNESR9308" localSheetId="16">#REF!</definedName>
    <definedName name="PMQNESR9308" localSheetId="17">#REF!</definedName>
    <definedName name="PMQNESR9308" localSheetId="19">#REF!</definedName>
    <definedName name="PMQNESR9308" localSheetId="23">#REF!</definedName>
    <definedName name="PMQNESR9308" localSheetId="24">#REF!</definedName>
    <definedName name="PMQNESR9308" localSheetId="26">#REF!</definedName>
    <definedName name="PMQNESR9308" localSheetId="28">#REF!</definedName>
    <definedName name="PMQNESR9308" localSheetId="37">#REF!</definedName>
    <definedName name="PMQNESR9308" localSheetId="7">#REF!</definedName>
    <definedName name="PMQNESR9308" localSheetId="11">#REF!</definedName>
    <definedName name="PMQNESR9308">#REF!</definedName>
    <definedName name="PMQNESRT9308" localSheetId="41">#REF!</definedName>
    <definedName name="PMQNESRT9308" localSheetId="31">#REF!</definedName>
    <definedName name="PMQNESRT9308" localSheetId="16">#REF!</definedName>
    <definedName name="PMQNESRT9308" localSheetId="17">#REF!</definedName>
    <definedName name="PMQNESRT9308" localSheetId="19">#REF!</definedName>
    <definedName name="PMQNESRT9308" localSheetId="23">#REF!</definedName>
    <definedName name="PMQNESRT9308" localSheetId="24">#REF!</definedName>
    <definedName name="PMQNESRT9308" localSheetId="26">#REF!</definedName>
    <definedName name="PMQNESRT9308" localSheetId="28">#REF!</definedName>
    <definedName name="PMQNESRT9308" localSheetId="37">#REF!</definedName>
    <definedName name="PMQNESRT9308" localSheetId="7">#REF!</definedName>
    <definedName name="PMQNESRT9308" localSheetId="11">#REF!</definedName>
    <definedName name="PMQNESRT9308">#REF!</definedName>
    <definedName name="Scénario" localSheetId="41">#REF!</definedName>
    <definedName name="Scénario" localSheetId="31">#REF!</definedName>
    <definedName name="Scénario" localSheetId="16">#REF!</definedName>
    <definedName name="Scénario" localSheetId="17">#REF!</definedName>
    <definedName name="Scénario" localSheetId="19">#REF!</definedName>
    <definedName name="Scénario" localSheetId="23">#REF!</definedName>
    <definedName name="Scénario" localSheetId="24">#REF!</definedName>
    <definedName name="Scénario" localSheetId="26">#REF!</definedName>
    <definedName name="Scénario" localSheetId="28">#REF!</definedName>
    <definedName name="Scénario" localSheetId="37">#REF!</definedName>
    <definedName name="Scénario" localSheetId="7">#REF!</definedName>
    <definedName name="Scénario" localSheetId="11">#REF!</definedName>
    <definedName name="Scénario">#REF!</definedName>
    <definedName name="secteurs" localSheetId="41">#REF!</definedName>
    <definedName name="secteurs" localSheetId="31">#REF!</definedName>
    <definedName name="secteurs" localSheetId="16">#REF!</definedName>
    <definedName name="secteurs" localSheetId="17">#REF!</definedName>
    <definedName name="secteurs" localSheetId="19">#REF!</definedName>
    <definedName name="secteurs" localSheetId="23">#REF!</definedName>
    <definedName name="secteurs" localSheetId="24">#REF!</definedName>
    <definedName name="secteurs" localSheetId="26">#REF!</definedName>
    <definedName name="secteurs" localSheetId="28">#REF!</definedName>
    <definedName name="secteurs" localSheetId="37">#REF!</definedName>
    <definedName name="secteurs" localSheetId="7">#REF!</definedName>
    <definedName name="secteurs" localSheetId="11">#REF!</definedName>
    <definedName name="secteurs">#REF!</definedName>
    <definedName name="test">[5]listes!$A$2:$A$31</definedName>
    <definedName name="TSECT2007B" localSheetId="41">#REF!</definedName>
    <definedName name="TSECT2007B" localSheetId="42">#REF!</definedName>
    <definedName name="TSECT2007B" localSheetId="31">#REF!</definedName>
    <definedName name="TSECT2007B" localSheetId="16">#REF!</definedName>
    <definedName name="TSECT2007B" localSheetId="17">#REF!</definedName>
    <definedName name="TSECT2007B" localSheetId="19">#REF!</definedName>
    <definedName name="TSECT2007B" localSheetId="22">#REF!</definedName>
    <definedName name="TSECT2007B" localSheetId="23">#REF!</definedName>
    <definedName name="TSECT2007B" localSheetId="24">#REF!</definedName>
    <definedName name="TSECT2007B" localSheetId="26">#REF!</definedName>
    <definedName name="TSECT2007B" localSheetId="27">#REF!</definedName>
    <definedName name="TSECT2007B" localSheetId="28">#REF!</definedName>
    <definedName name="TSECT2007B" localSheetId="37">#REF!</definedName>
    <definedName name="TSECT2007B" localSheetId="7">#REF!</definedName>
    <definedName name="TSECT2007B" localSheetId="4">#REF!</definedName>
    <definedName name="TSECT2007B" localSheetId="11">#REF!</definedName>
    <definedName name="TSECT2007B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77" l="1"/>
  <c r="P17" i="77"/>
  <c r="O17" i="77"/>
  <c r="M17" i="77"/>
  <c r="G17" i="77"/>
  <c r="F17" i="77"/>
  <c r="K17" i="77" s="1"/>
  <c r="Q16" i="77"/>
  <c r="P16" i="77"/>
  <c r="O16" i="77"/>
  <c r="M16" i="77"/>
  <c r="J16" i="77"/>
  <c r="G16" i="77"/>
  <c r="F16" i="77"/>
  <c r="K16" i="77" s="1"/>
  <c r="Q15" i="77"/>
  <c r="P15" i="77"/>
  <c r="O15" i="77"/>
  <c r="J15" i="77"/>
  <c r="F15" i="77"/>
  <c r="K15" i="77" s="1"/>
  <c r="Q14" i="77"/>
  <c r="P14" i="77"/>
  <c r="O14" i="77"/>
  <c r="F14" i="77"/>
  <c r="J14" i="77" s="1"/>
  <c r="Q13" i="77"/>
  <c r="P13" i="77"/>
  <c r="O13" i="77"/>
  <c r="M13" i="77"/>
  <c r="G13" i="77"/>
  <c r="F13" i="77"/>
  <c r="K13" i="77" s="1"/>
  <c r="Q12" i="77"/>
  <c r="P12" i="77"/>
  <c r="O12" i="77"/>
  <c r="M12" i="77"/>
  <c r="J12" i="77"/>
  <c r="G12" i="77"/>
  <c r="F12" i="77"/>
  <c r="K12" i="77" s="1"/>
  <c r="Q11" i="77"/>
  <c r="P11" i="77"/>
  <c r="O11" i="77"/>
  <c r="J11" i="77"/>
  <c r="F11" i="77"/>
  <c r="K11" i="77" s="1"/>
  <c r="Q10" i="77"/>
  <c r="P10" i="77"/>
  <c r="O10" i="77"/>
  <c r="F10" i="77"/>
  <c r="J10" i="77" s="1"/>
  <c r="Q9" i="77"/>
  <c r="P9" i="77"/>
  <c r="O9" i="77"/>
  <c r="M9" i="77"/>
  <c r="G9" i="77"/>
  <c r="F9" i="77"/>
  <c r="K9" i="77" s="1"/>
  <c r="Q8" i="77"/>
  <c r="P8" i="77"/>
  <c r="O8" i="77"/>
  <c r="M8" i="77"/>
  <c r="J8" i="77"/>
  <c r="G8" i="77"/>
  <c r="F8" i="77"/>
  <c r="K8" i="77" s="1"/>
  <c r="Q7" i="77"/>
  <c r="P7" i="77"/>
  <c r="O7" i="77"/>
  <c r="J7" i="77"/>
  <c r="F7" i="77"/>
  <c r="M7" i="77" s="1"/>
  <c r="Q6" i="77"/>
  <c r="P6" i="77"/>
  <c r="O6" i="77"/>
  <c r="F6" i="77"/>
  <c r="J6" i="77" s="1"/>
  <c r="Q5" i="77"/>
  <c r="P5" i="77"/>
  <c r="O5" i="77"/>
  <c r="M5" i="77"/>
  <c r="G5" i="77"/>
  <c r="F5" i="77"/>
  <c r="K5" i="77" s="1"/>
  <c r="Q4" i="77"/>
  <c r="P4" i="77"/>
  <c r="O4" i="77"/>
  <c r="M4" i="77"/>
  <c r="J4" i="77"/>
  <c r="H4" i="77"/>
  <c r="H5" i="77" s="1"/>
  <c r="H6" i="77" s="1"/>
  <c r="H7" i="77" s="1"/>
  <c r="H8" i="77" s="1"/>
  <c r="H9" i="77" s="1"/>
  <c r="H10" i="77" s="1"/>
  <c r="H11" i="77" s="1"/>
  <c r="H12" i="77" s="1"/>
  <c r="H13" i="77" s="1"/>
  <c r="H14" i="77" s="1"/>
  <c r="H15" i="77" s="1"/>
  <c r="H16" i="77" s="1"/>
  <c r="H17" i="77" s="1"/>
  <c r="G4" i="77"/>
  <c r="F4" i="77"/>
  <c r="K4" i="77" s="1"/>
  <c r="Q3" i="77"/>
  <c r="P3" i="77"/>
  <c r="O3" i="77"/>
  <c r="K3" i="77"/>
  <c r="J3" i="77"/>
  <c r="G3" i="77"/>
  <c r="F3" i="77"/>
  <c r="M3" i="77" s="1"/>
  <c r="K6" i="77" l="1"/>
  <c r="K14" i="77"/>
  <c r="M6" i="77"/>
  <c r="K7" i="77"/>
  <c r="G10" i="77"/>
  <c r="G14" i="77"/>
  <c r="J5" i="77"/>
  <c r="G7" i="77"/>
  <c r="J9" i="77"/>
  <c r="G11" i="77"/>
  <c r="M11" i="77"/>
  <c r="J13" i="77"/>
  <c r="G15" i="77"/>
  <c r="M15" i="77"/>
  <c r="J17" i="77"/>
  <c r="K10" i="77"/>
  <c r="G6" i="77"/>
  <c r="M10" i="77"/>
  <c r="M14" i="77"/>
  <c r="G41" i="72" l="1"/>
  <c r="F41" i="72"/>
  <c r="E41" i="72"/>
  <c r="D41" i="72"/>
  <c r="C41" i="72"/>
  <c r="N17" i="70" l="1"/>
  <c r="M17" i="70"/>
  <c r="J17" i="70"/>
  <c r="I17" i="70"/>
  <c r="H17" i="70"/>
  <c r="F17" i="70"/>
  <c r="D17" i="70"/>
  <c r="N16" i="70"/>
  <c r="M16" i="70"/>
  <c r="L16" i="70"/>
  <c r="J16" i="70"/>
  <c r="I16" i="70"/>
  <c r="H16" i="70"/>
  <c r="F16" i="70"/>
  <c r="D16" i="70"/>
  <c r="N15" i="70"/>
  <c r="M15" i="70"/>
  <c r="L15" i="70"/>
  <c r="J15" i="70"/>
  <c r="I15" i="70"/>
  <c r="H15" i="70"/>
  <c r="F15" i="70"/>
  <c r="D15" i="70"/>
  <c r="N14" i="70"/>
  <c r="M14" i="70"/>
  <c r="L14" i="70"/>
  <c r="J14" i="70"/>
  <c r="I14" i="70"/>
  <c r="H14" i="70"/>
  <c r="F14" i="70"/>
  <c r="D14" i="70"/>
  <c r="N13" i="70"/>
  <c r="M13" i="70"/>
  <c r="L13" i="70"/>
  <c r="J13" i="70"/>
  <c r="I13" i="70"/>
  <c r="H13" i="70"/>
  <c r="F13" i="70"/>
  <c r="D13" i="70"/>
  <c r="N12" i="70"/>
  <c r="M12" i="70"/>
  <c r="L12" i="70"/>
  <c r="J12" i="70"/>
  <c r="I12" i="70"/>
  <c r="H12" i="70"/>
  <c r="F12" i="70"/>
  <c r="D12" i="70"/>
  <c r="N11" i="70"/>
  <c r="M11" i="70"/>
  <c r="L11" i="70"/>
  <c r="L10" i="70" s="1"/>
  <c r="L9" i="70" s="1"/>
  <c r="L8" i="70" s="1"/>
  <c r="L7" i="70" s="1"/>
  <c r="L6" i="70" s="1"/>
  <c r="L5" i="70" s="1"/>
  <c r="L4" i="70" s="1"/>
  <c r="L3" i="70" s="1"/>
  <c r="J11" i="70"/>
  <c r="I11" i="70"/>
  <c r="H11" i="70"/>
  <c r="F11" i="70"/>
  <c r="D11" i="70"/>
  <c r="N10" i="70"/>
  <c r="M10" i="70"/>
  <c r="J10" i="70"/>
  <c r="I10" i="70"/>
  <c r="H10" i="70"/>
  <c r="F10" i="70"/>
  <c r="D10" i="70"/>
  <c r="N9" i="70"/>
  <c r="M9" i="70"/>
  <c r="J9" i="70"/>
  <c r="I9" i="70"/>
  <c r="H9" i="70"/>
  <c r="F9" i="70"/>
  <c r="D9" i="70"/>
  <c r="N8" i="70"/>
  <c r="M8" i="70"/>
  <c r="J8" i="70"/>
  <c r="I8" i="70"/>
  <c r="H8" i="70"/>
  <c r="F8" i="70"/>
  <c r="D8" i="70"/>
  <c r="N7" i="70"/>
  <c r="M7" i="70"/>
  <c r="J7" i="70"/>
  <c r="I7" i="70"/>
  <c r="H7" i="70"/>
  <c r="F7" i="70"/>
  <c r="D7" i="70"/>
  <c r="N6" i="70"/>
  <c r="M6" i="70"/>
  <c r="J6" i="70"/>
  <c r="I6" i="70"/>
  <c r="H6" i="70"/>
  <c r="F6" i="70"/>
  <c r="D6" i="70"/>
  <c r="O5" i="70"/>
  <c r="O6" i="70" s="1"/>
  <c r="O7" i="70" s="1"/>
  <c r="O8" i="70" s="1"/>
  <c r="O9" i="70" s="1"/>
  <c r="O10" i="70" s="1"/>
  <c r="O11" i="70" s="1"/>
  <c r="O12" i="70" s="1"/>
  <c r="O13" i="70" s="1"/>
  <c r="O14" i="70" s="1"/>
  <c r="O15" i="70" s="1"/>
  <c r="O16" i="70" s="1"/>
  <c r="O17" i="70" s="1"/>
  <c r="N5" i="70"/>
  <c r="M5" i="70"/>
  <c r="K5" i="70"/>
  <c r="K6" i="70" s="1"/>
  <c r="K7" i="70" s="1"/>
  <c r="K8" i="70" s="1"/>
  <c r="K9" i="70" s="1"/>
  <c r="K10" i="70" s="1"/>
  <c r="K11" i="70" s="1"/>
  <c r="K12" i="70" s="1"/>
  <c r="K13" i="70" s="1"/>
  <c r="K14" i="70" s="1"/>
  <c r="K15" i="70" s="1"/>
  <c r="K16" i="70" s="1"/>
  <c r="K17" i="70" s="1"/>
  <c r="J5" i="70"/>
  <c r="I5" i="70"/>
  <c r="H5" i="70"/>
  <c r="F5" i="70"/>
  <c r="D5" i="70"/>
  <c r="O4" i="70"/>
  <c r="N4" i="70"/>
  <c r="M4" i="70"/>
  <c r="K4" i="70"/>
  <c r="J4" i="70"/>
  <c r="I4" i="70"/>
  <c r="H4" i="70"/>
  <c r="F4" i="70"/>
  <c r="D4" i="70"/>
  <c r="N3" i="70"/>
  <c r="M3" i="70"/>
  <c r="J3" i="70"/>
  <c r="I3" i="70"/>
  <c r="H3" i="70"/>
  <c r="F3" i="70"/>
  <c r="D3" i="70"/>
  <c r="K17" i="69"/>
  <c r="J17" i="69"/>
  <c r="I17" i="69"/>
  <c r="H17" i="69"/>
  <c r="F17" i="69"/>
  <c r="D17" i="69"/>
  <c r="K16" i="69"/>
  <c r="J16" i="69"/>
  <c r="I16" i="69"/>
  <c r="H16" i="69"/>
  <c r="F16" i="69"/>
  <c r="D16" i="69"/>
  <c r="K15" i="69"/>
  <c r="J15" i="69"/>
  <c r="I15" i="69"/>
  <c r="H15" i="69"/>
  <c r="F15" i="69"/>
  <c r="D15" i="69"/>
  <c r="K14" i="69"/>
  <c r="J14" i="69"/>
  <c r="I14" i="69"/>
  <c r="H14" i="69"/>
  <c r="F14" i="69"/>
  <c r="D14" i="69"/>
  <c r="K13" i="69"/>
  <c r="J13" i="69"/>
  <c r="I13" i="69"/>
  <c r="H13" i="69"/>
  <c r="F13" i="69"/>
  <c r="D13" i="69"/>
  <c r="K12" i="69"/>
  <c r="J12" i="69"/>
  <c r="I12" i="69"/>
  <c r="H12" i="69"/>
  <c r="F12" i="69"/>
  <c r="D12" i="69"/>
  <c r="K11" i="69"/>
  <c r="J11" i="69"/>
  <c r="I11" i="69"/>
  <c r="H11" i="69"/>
  <c r="F11" i="69"/>
  <c r="D11" i="69"/>
  <c r="K10" i="69"/>
  <c r="J10" i="69"/>
  <c r="I10" i="69"/>
  <c r="H10" i="69"/>
  <c r="F10" i="69"/>
  <c r="D10" i="69"/>
  <c r="K9" i="69"/>
  <c r="J9" i="69"/>
  <c r="I9" i="69"/>
  <c r="H9" i="69"/>
  <c r="F9" i="69"/>
  <c r="D9" i="69"/>
  <c r="K8" i="69"/>
  <c r="J8" i="69"/>
  <c r="I8" i="69"/>
  <c r="H8" i="69"/>
  <c r="F8" i="69"/>
  <c r="D8" i="69"/>
  <c r="K7" i="69"/>
  <c r="J7" i="69"/>
  <c r="I7" i="69"/>
  <c r="H7" i="69"/>
  <c r="F7" i="69"/>
  <c r="D7" i="69"/>
  <c r="K6" i="69"/>
  <c r="J6" i="69"/>
  <c r="I6" i="69"/>
  <c r="H6" i="69"/>
  <c r="F6" i="69"/>
  <c r="D6" i="69"/>
  <c r="L5" i="69"/>
  <c r="L6" i="69" s="1"/>
  <c r="L7" i="69" s="1"/>
  <c r="L8" i="69" s="1"/>
  <c r="L9" i="69" s="1"/>
  <c r="L10" i="69" s="1"/>
  <c r="L11" i="69" s="1"/>
  <c r="L12" i="69" s="1"/>
  <c r="L13" i="69" s="1"/>
  <c r="L14" i="69" s="1"/>
  <c r="L15" i="69" s="1"/>
  <c r="L16" i="69" s="1"/>
  <c r="L17" i="69" s="1"/>
  <c r="K5" i="69"/>
  <c r="J5" i="69"/>
  <c r="I5" i="69"/>
  <c r="H5" i="69"/>
  <c r="F5" i="69"/>
  <c r="D5" i="69"/>
  <c r="L4" i="69"/>
  <c r="K4" i="69"/>
  <c r="J4" i="69"/>
  <c r="I4" i="69"/>
  <c r="H4" i="69"/>
  <c r="F4" i="69"/>
  <c r="D4" i="69"/>
  <c r="K3" i="69"/>
  <c r="J3" i="69"/>
  <c r="I3" i="69"/>
  <c r="H3" i="69"/>
  <c r="F3" i="69"/>
  <c r="D3" i="69"/>
  <c r="D6" i="66"/>
  <c r="D7" i="66" s="1"/>
  <c r="D8" i="66" s="1"/>
  <c r="D9" i="66" s="1"/>
  <c r="D10" i="66" s="1"/>
  <c r="D11" i="66" s="1"/>
  <c r="D12" i="66" s="1"/>
  <c r="D13" i="66" s="1"/>
  <c r="D5" i="66"/>
  <c r="D7" i="65"/>
  <c r="D8" i="65" s="1"/>
  <c r="D9" i="65" s="1"/>
  <c r="D10" i="65" s="1"/>
  <c r="D11" i="65" s="1"/>
  <c r="D12" i="65" s="1"/>
  <c r="D13" i="65" s="1"/>
  <c r="D6" i="65"/>
  <c r="D5" i="65"/>
  <c r="E17" i="62" l="1"/>
  <c r="E16" i="62"/>
  <c r="E15" i="62"/>
  <c r="E14" i="62"/>
  <c r="E13" i="62"/>
  <c r="E12" i="62"/>
  <c r="E11" i="62"/>
  <c r="E10" i="62"/>
  <c r="E9" i="62"/>
  <c r="E8" i="62"/>
  <c r="E7" i="62"/>
  <c r="E6" i="62"/>
  <c r="E5" i="62"/>
  <c r="E4" i="62"/>
  <c r="E3" i="62"/>
  <c r="Q112" i="60"/>
  <c r="P112" i="60"/>
  <c r="O112" i="60"/>
  <c r="N112" i="60"/>
  <c r="M112" i="60"/>
  <c r="L112" i="60"/>
  <c r="K112" i="60"/>
  <c r="J112" i="60"/>
  <c r="I112" i="60"/>
  <c r="H112" i="60"/>
  <c r="G112" i="60"/>
  <c r="F112" i="60"/>
  <c r="E112" i="60"/>
  <c r="D112" i="60"/>
  <c r="C112" i="60"/>
  <c r="B112" i="60"/>
  <c r="A112" i="60"/>
  <c r="Q96" i="60"/>
  <c r="Q98" i="60" s="1"/>
  <c r="P96" i="60"/>
  <c r="P98" i="60" s="1"/>
  <c r="O96" i="60"/>
  <c r="O98" i="60" s="1"/>
  <c r="N96" i="60"/>
  <c r="N98" i="60" s="1"/>
  <c r="M96" i="60"/>
  <c r="M98" i="60" s="1"/>
  <c r="L96" i="60"/>
  <c r="L98" i="60" s="1"/>
  <c r="K96" i="60"/>
  <c r="K98" i="60" s="1"/>
  <c r="J96" i="60"/>
  <c r="J98" i="60" s="1"/>
  <c r="I96" i="60"/>
  <c r="I98" i="60" s="1"/>
  <c r="H96" i="60"/>
  <c r="H98" i="60" s="1"/>
  <c r="G96" i="60"/>
  <c r="G98" i="60" s="1"/>
  <c r="F96" i="60"/>
  <c r="F98" i="60" s="1"/>
  <c r="E96" i="60"/>
  <c r="E98" i="60" s="1"/>
  <c r="D96" i="60"/>
  <c r="D98" i="60" s="1"/>
  <c r="C96" i="60"/>
  <c r="C98" i="60" s="1"/>
  <c r="B96" i="60"/>
  <c r="B98" i="60" s="1"/>
  <c r="Q95" i="60"/>
  <c r="P95" i="60"/>
  <c r="O95" i="60"/>
  <c r="N95" i="60"/>
  <c r="M95" i="60"/>
  <c r="L95" i="60"/>
  <c r="K95" i="60"/>
  <c r="J95" i="60"/>
  <c r="I95" i="60"/>
  <c r="H95" i="60"/>
  <c r="G95" i="60"/>
  <c r="F95" i="60"/>
  <c r="E95" i="60"/>
  <c r="D95" i="60"/>
  <c r="C95" i="60"/>
  <c r="B95" i="60"/>
  <c r="Q94" i="60"/>
  <c r="P94" i="60"/>
  <c r="O94" i="60"/>
  <c r="N94" i="60"/>
  <c r="M94" i="60"/>
  <c r="L94" i="60"/>
  <c r="K94" i="60"/>
  <c r="J94" i="60"/>
  <c r="I94" i="60"/>
  <c r="H94" i="60"/>
  <c r="G94" i="60"/>
  <c r="F94" i="60"/>
  <c r="E94" i="60"/>
  <c r="D94" i="60"/>
  <c r="C94" i="60"/>
  <c r="B94" i="60"/>
  <c r="D93" i="60"/>
  <c r="E93" i="60" s="1"/>
  <c r="F93" i="60" s="1"/>
  <c r="G93" i="60" s="1"/>
  <c r="H93" i="60" s="1"/>
  <c r="I93" i="60" s="1"/>
  <c r="J93" i="60" s="1"/>
  <c r="K93" i="60" s="1"/>
  <c r="L93" i="60" s="1"/>
  <c r="M93" i="60" s="1"/>
  <c r="N93" i="60" s="1"/>
  <c r="O93" i="60" s="1"/>
  <c r="P93" i="60" s="1"/>
  <c r="Q93" i="60" s="1"/>
  <c r="C93" i="60"/>
  <c r="F5" i="60"/>
  <c r="E5" i="60"/>
  <c r="F4" i="60"/>
  <c r="E4" i="60"/>
  <c r="F3" i="60"/>
  <c r="E3" i="60"/>
  <c r="E5" i="59"/>
  <c r="E6" i="59" s="1"/>
  <c r="E7" i="59" s="1"/>
  <c r="E8" i="59" s="1"/>
  <c r="E9" i="59" s="1"/>
  <c r="E10" i="59" s="1"/>
  <c r="E11" i="59" s="1"/>
  <c r="E12" i="59" s="1"/>
  <c r="E13" i="59" s="1"/>
  <c r="E14" i="59" s="1"/>
  <c r="E15" i="59" s="1"/>
  <c r="E16" i="59" s="1"/>
  <c r="E17" i="59" s="1"/>
  <c r="E4" i="59"/>
  <c r="E6" i="58"/>
  <c r="E7" i="58" s="1"/>
  <c r="E8" i="58" s="1"/>
  <c r="E9" i="58" s="1"/>
  <c r="E10" i="58" s="1"/>
  <c r="E11" i="58" s="1"/>
  <c r="E12" i="58" s="1"/>
  <c r="E13" i="58" s="1"/>
  <c r="E14" i="58" s="1"/>
  <c r="E15" i="58" s="1"/>
  <c r="E16" i="58" s="1"/>
  <c r="E17" i="58" s="1"/>
  <c r="E5" i="58"/>
  <c r="E4" i="58"/>
  <c r="G89" i="57"/>
  <c r="G88" i="57"/>
  <c r="G87" i="57"/>
  <c r="F87" i="57"/>
  <c r="F88" i="57" s="1"/>
  <c r="F89" i="57" s="1"/>
  <c r="G86" i="57"/>
  <c r="F86" i="57"/>
  <c r="G85" i="57"/>
  <c r="F85" i="57"/>
  <c r="G78" i="57"/>
  <c r="G77" i="57"/>
  <c r="F77" i="57"/>
  <c r="F78" i="57" s="1"/>
  <c r="G76" i="57"/>
  <c r="F76" i="57"/>
  <c r="G75" i="57"/>
  <c r="F75" i="57"/>
  <c r="G74" i="57"/>
  <c r="F74" i="57"/>
  <c r="G61" i="57"/>
  <c r="G60" i="57"/>
  <c r="G59" i="57"/>
  <c r="F59" i="57"/>
  <c r="F60" i="57" s="1"/>
  <c r="F61" i="57" s="1"/>
  <c r="G58" i="57"/>
  <c r="F58" i="57"/>
  <c r="G57" i="57"/>
  <c r="F57" i="57"/>
  <c r="G51" i="57"/>
  <c r="G50" i="57"/>
  <c r="E50" i="57"/>
  <c r="E51" i="57" s="1"/>
  <c r="G49" i="57"/>
  <c r="E49" i="57"/>
  <c r="G48" i="57"/>
  <c r="E48" i="57"/>
  <c r="G47" i="57"/>
  <c r="E47" i="57"/>
  <c r="G40" i="57"/>
  <c r="G39" i="57"/>
  <c r="G38" i="57"/>
  <c r="D38" i="57"/>
  <c r="D39" i="57" s="1"/>
  <c r="D40" i="57" s="1"/>
  <c r="G37" i="57"/>
  <c r="D37" i="57"/>
  <c r="G36" i="57"/>
  <c r="D36" i="57"/>
  <c r="G21" i="57"/>
  <c r="G20" i="57"/>
  <c r="C20" i="57"/>
  <c r="C21" i="57" s="1"/>
  <c r="G19" i="57"/>
  <c r="C19" i="57"/>
  <c r="G18" i="57"/>
  <c r="C18" i="57"/>
  <c r="G17" i="57"/>
  <c r="C17" i="57"/>
  <c r="E7" i="56" l="1"/>
  <c r="E8" i="56" s="1"/>
  <c r="E9" i="56" s="1"/>
  <c r="E10" i="56" s="1"/>
  <c r="E11" i="56" s="1"/>
  <c r="E12" i="56" s="1"/>
  <c r="E13" i="56" s="1"/>
  <c r="E14" i="56" s="1"/>
  <c r="E15" i="56" s="1"/>
  <c r="E16" i="56" s="1"/>
  <c r="E17" i="56" s="1"/>
  <c r="E18" i="56" s="1"/>
  <c r="E19" i="56" s="1"/>
  <c r="E20" i="56" s="1"/>
  <c r="E21" i="56" s="1"/>
  <c r="E22" i="56" s="1"/>
  <c r="E23" i="56" s="1"/>
  <c r="E6" i="56"/>
  <c r="E5" i="56"/>
  <c r="D6" i="55"/>
  <c r="D7" i="55" s="1"/>
  <c r="D8" i="55" s="1"/>
  <c r="D9" i="55" s="1"/>
  <c r="D10" i="55" s="1"/>
  <c r="D11" i="55" s="1"/>
  <c r="D12" i="55" s="1"/>
  <c r="D13" i="55" s="1"/>
  <c r="D5" i="55"/>
  <c r="E5" i="51"/>
  <c r="E6" i="51" s="1"/>
  <c r="E7" i="51" s="1"/>
  <c r="E8" i="51" s="1"/>
  <c r="E9" i="51" s="1"/>
  <c r="E10" i="51" s="1"/>
  <c r="E11" i="51" s="1"/>
  <c r="E12" i="51" s="1"/>
  <c r="E13" i="51" s="1"/>
  <c r="E14" i="51" s="1"/>
  <c r="E15" i="51" s="1"/>
  <c r="E16" i="51" s="1"/>
  <c r="E17" i="51" s="1"/>
  <c r="E4" i="51"/>
  <c r="E16" i="50" l="1"/>
  <c r="B16" i="50"/>
  <c r="E15" i="50"/>
  <c r="B15" i="50"/>
  <c r="E14" i="50"/>
  <c r="B14" i="50"/>
  <c r="B13" i="50"/>
  <c r="E13" i="50" s="1"/>
  <c r="E12" i="50"/>
  <c r="B12" i="50"/>
  <c r="E11" i="50"/>
  <c r="B11" i="50"/>
  <c r="E10" i="50"/>
  <c r="B10" i="50"/>
  <c r="G9" i="50"/>
  <c r="G11" i="50" s="1"/>
  <c r="G13" i="50" s="1"/>
  <c r="G15" i="50" s="1"/>
  <c r="E9" i="50"/>
  <c r="B9" i="50"/>
  <c r="G8" i="50"/>
  <c r="G10" i="50" s="1"/>
  <c r="G12" i="50" s="1"/>
  <c r="G14" i="50" s="1"/>
  <c r="G16" i="50" s="1"/>
  <c r="E8" i="50"/>
  <c r="B8" i="50"/>
  <c r="G7" i="50"/>
  <c r="B7" i="50"/>
  <c r="E7" i="50" s="1"/>
  <c r="E6" i="50"/>
  <c r="B6" i="50"/>
  <c r="E10" i="49"/>
  <c r="B10" i="49"/>
  <c r="B9" i="49"/>
  <c r="E9" i="49" s="1"/>
  <c r="E8" i="49"/>
  <c r="B8" i="49"/>
  <c r="G7" i="49"/>
  <c r="G8" i="49" s="1"/>
  <c r="G9" i="49" s="1"/>
  <c r="G10" i="49" s="1"/>
  <c r="B7" i="49"/>
  <c r="E7" i="49" s="1"/>
  <c r="G6" i="49"/>
  <c r="E6" i="49"/>
  <c r="B6" i="49"/>
  <c r="E5" i="49"/>
  <c r="B5" i="49"/>
  <c r="B15" i="48"/>
  <c r="E15" i="48" s="1"/>
  <c r="E14" i="48"/>
  <c r="B14" i="48"/>
  <c r="B13" i="48"/>
  <c r="E13" i="48" s="1"/>
  <c r="E12" i="48"/>
  <c r="B12" i="48"/>
  <c r="B11" i="48"/>
  <c r="E11" i="48" s="1"/>
  <c r="E10" i="48"/>
  <c r="B10" i="48"/>
  <c r="B9" i="48"/>
  <c r="E9" i="48" s="1"/>
  <c r="E8" i="48"/>
  <c r="B8" i="48"/>
  <c r="G7" i="48"/>
  <c r="G8" i="48" s="1"/>
  <c r="G9" i="48" s="1"/>
  <c r="G10" i="48" s="1"/>
  <c r="G11" i="48" s="1"/>
  <c r="G12" i="48" s="1"/>
  <c r="G13" i="48" s="1"/>
  <c r="G14" i="48" s="1"/>
  <c r="G15" i="48" s="1"/>
  <c r="B7" i="48"/>
  <c r="E7" i="48" s="1"/>
  <c r="G6" i="48"/>
  <c r="E6" i="48"/>
  <c r="B6" i="48"/>
  <c r="E5" i="48"/>
  <c r="B5" i="48"/>
  <c r="G20" i="47"/>
  <c r="F20" i="47"/>
  <c r="E20" i="47"/>
  <c r="D20" i="47"/>
  <c r="C20" i="47"/>
  <c r="B20" i="47"/>
  <c r="G10" i="47"/>
  <c r="F10" i="47"/>
  <c r="E10" i="47"/>
  <c r="D10" i="47"/>
  <c r="C10" i="47"/>
  <c r="B10" i="47"/>
  <c r="J32" i="42"/>
  <c r="J33" i="42" s="1"/>
  <c r="J34" i="42" s="1"/>
  <c r="J35" i="42" s="1"/>
  <c r="J36" i="42" s="1"/>
  <c r="J37" i="42" s="1"/>
  <c r="J38" i="42" s="1"/>
  <c r="J39" i="42" s="1"/>
  <c r="J40" i="42" s="1"/>
  <c r="J41" i="42" s="1"/>
  <c r="J42" i="42" s="1"/>
  <c r="J43" i="42" s="1"/>
  <c r="J44" i="42" s="1"/>
  <c r="J45" i="42" s="1"/>
  <c r="J46" i="42" s="1"/>
  <c r="J47" i="42" s="1"/>
  <c r="J48" i="42" s="1"/>
  <c r="J49" i="42" s="1"/>
  <c r="J50" i="42" s="1"/>
  <c r="J51" i="42" s="1"/>
  <c r="J52" i="42" s="1"/>
  <c r="J53" i="42" s="1"/>
  <c r="J54" i="42" s="1"/>
  <c r="J55" i="42" s="1"/>
  <c r="J56" i="42" s="1"/>
  <c r="J57" i="42" s="1"/>
  <c r="J58" i="42" s="1"/>
  <c r="J59" i="42" s="1"/>
  <c r="J60" i="42" s="1"/>
  <c r="J61" i="42" s="1"/>
  <c r="J62" i="42" s="1"/>
  <c r="J63" i="42" s="1"/>
  <c r="J64" i="42" s="1"/>
  <c r="J65" i="42" s="1"/>
  <c r="J66" i="42" s="1"/>
  <c r="J67" i="42" s="1"/>
  <c r="J68" i="42" s="1"/>
  <c r="J69" i="42" s="1"/>
  <c r="J70" i="42" s="1"/>
  <c r="J71" i="42" s="1"/>
  <c r="J72" i="42" s="1"/>
  <c r="J73" i="42" s="1"/>
  <c r="J74" i="42" s="1"/>
  <c r="J75" i="42" s="1"/>
  <c r="J76" i="42" s="1"/>
  <c r="J77" i="42" s="1"/>
  <c r="J78" i="42" s="1"/>
  <c r="J79" i="42" s="1"/>
  <c r="J80" i="42" s="1"/>
  <c r="J81" i="42" s="1"/>
  <c r="J82" i="42" s="1"/>
  <c r="J83" i="42" s="1"/>
  <c r="J84" i="42" s="1"/>
  <c r="J85" i="42" s="1"/>
  <c r="J86" i="42" s="1"/>
  <c r="J87" i="42" s="1"/>
  <c r="J88" i="42" s="1"/>
  <c r="J89" i="42" s="1"/>
  <c r="J90" i="42" s="1"/>
  <c r="J91" i="42" s="1"/>
  <c r="J92" i="42" s="1"/>
  <c r="J93" i="42" s="1"/>
  <c r="J94" i="42" s="1"/>
  <c r="J95" i="42" s="1"/>
  <c r="J96" i="42" s="1"/>
  <c r="J97" i="42" s="1"/>
  <c r="J98" i="42" s="1"/>
  <c r="J99" i="42" s="1"/>
  <c r="J100" i="42" s="1"/>
  <c r="J101" i="42" s="1"/>
  <c r="J102" i="42" s="1"/>
  <c r="J103" i="42" s="1"/>
  <c r="J104" i="42" s="1"/>
  <c r="J105" i="42" s="1"/>
  <c r="J106" i="42" s="1"/>
  <c r="J107" i="42" s="1"/>
  <c r="J108" i="42" s="1"/>
  <c r="J109" i="42" s="1"/>
  <c r="J110" i="42" s="1"/>
  <c r="J111" i="42" s="1"/>
  <c r="J112" i="42" s="1"/>
  <c r="J113" i="42" s="1"/>
  <c r="J114" i="42" s="1"/>
  <c r="J115" i="42" s="1"/>
  <c r="J116" i="42" s="1"/>
  <c r="J117" i="42" s="1"/>
  <c r="J118" i="42" s="1"/>
  <c r="J119" i="42" s="1"/>
  <c r="J120" i="42" s="1"/>
  <c r="J121" i="42" s="1"/>
  <c r="J122" i="42" s="1"/>
  <c r="J123" i="42" s="1"/>
  <c r="J124" i="42" s="1"/>
  <c r="J125" i="42" s="1"/>
  <c r="J126" i="42" s="1"/>
  <c r="J127" i="42" s="1"/>
  <c r="J128" i="42" s="1"/>
  <c r="J129" i="42" s="1"/>
  <c r="J130" i="42" s="1"/>
  <c r="J131" i="42" s="1"/>
  <c r="J132" i="42" s="1"/>
  <c r="J133" i="42" s="1"/>
  <c r="J134" i="42" s="1"/>
  <c r="J135" i="42" s="1"/>
  <c r="J136" i="42" s="1"/>
  <c r="J137" i="42" s="1"/>
  <c r="J138" i="42" s="1"/>
  <c r="J139" i="42" s="1"/>
  <c r="J140" i="42" s="1"/>
  <c r="J141" i="42" s="1"/>
  <c r="J142" i="42" s="1"/>
  <c r="J143" i="42" s="1"/>
  <c r="J144" i="42" s="1"/>
  <c r="J145" i="42" s="1"/>
  <c r="J146" i="42" s="1"/>
  <c r="J147" i="42" s="1"/>
  <c r="J148" i="42" s="1"/>
  <c r="J149" i="42" s="1"/>
  <c r="J150" i="42" s="1"/>
  <c r="J151" i="42" s="1"/>
  <c r="J152" i="42" s="1"/>
  <c r="J153" i="42" s="1"/>
  <c r="J154" i="42" s="1"/>
  <c r="J155" i="42" s="1"/>
  <c r="J156" i="42" s="1"/>
  <c r="J157" i="42" s="1"/>
  <c r="J158" i="42" s="1"/>
  <c r="J159" i="42" s="1"/>
  <c r="J160" i="42" s="1"/>
  <c r="J161" i="42" s="1"/>
  <c r="J162" i="42" s="1"/>
  <c r="J163" i="42" s="1"/>
  <c r="J164" i="42" s="1"/>
  <c r="J165" i="42" s="1"/>
  <c r="J166" i="42" s="1"/>
  <c r="J167" i="42" s="1"/>
  <c r="J168" i="42" s="1"/>
  <c r="J169" i="42" s="1"/>
  <c r="J170" i="42" s="1"/>
  <c r="J171" i="42" s="1"/>
  <c r="J172" i="42" s="1"/>
  <c r="J173" i="42" s="1"/>
  <c r="J174" i="42" s="1"/>
  <c r="J175" i="42" s="1"/>
  <c r="J176" i="42" s="1"/>
  <c r="J177" i="42" s="1"/>
  <c r="J178" i="42" s="1"/>
  <c r="J179" i="42" s="1"/>
  <c r="J180" i="42" s="1"/>
  <c r="J181" i="42" s="1"/>
  <c r="J182" i="42" s="1"/>
  <c r="J183" i="42" s="1"/>
  <c r="J184" i="42" s="1"/>
  <c r="J185" i="42" s="1"/>
  <c r="J186" i="42" s="1"/>
  <c r="J187" i="42" s="1"/>
  <c r="J188" i="42" s="1"/>
  <c r="J189" i="42" s="1"/>
  <c r="J190" i="42" s="1"/>
  <c r="J191" i="42" s="1"/>
  <c r="J192" i="42" s="1"/>
  <c r="J193" i="42" s="1"/>
  <c r="J194" i="42" s="1"/>
  <c r="J195" i="42" s="1"/>
  <c r="J196" i="42" s="1"/>
  <c r="J197" i="42" s="1"/>
  <c r="J198" i="42" s="1"/>
  <c r="J199" i="42" s="1"/>
  <c r="J200" i="42" s="1"/>
  <c r="J201" i="42" s="1"/>
  <c r="J202" i="42" s="1"/>
  <c r="J203" i="42" s="1"/>
  <c r="J204" i="42" s="1"/>
  <c r="J205" i="42" s="1"/>
  <c r="J206" i="42" s="1"/>
  <c r="J207" i="42" s="1"/>
  <c r="J208" i="42" s="1"/>
  <c r="J209" i="42" s="1"/>
  <c r="J210" i="42" s="1"/>
  <c r="J211" i="42" s="1"/>
  <c r="J212" i="42" s="1"/>
  <c r="J213" i="42" s="1"/>
  <c r="J214" i="42" s="1"/>
  <c r="J215" i="42" s="1"/>
  <c r="J216" i="42" s="1"/>
  <c r="J217" i="42" s="1"/>
  <c r="J218" i="42" s="1"/>
  <c r="J219" i="42" s="1"/>
  <c r="J220" i="42" s="1"/>
  <c r="J221" i="42" s="1"/>
  <c r="J222" i="42" s="1"/>
  <c r="J223" i="42" s="1"/>
  <c r="J224" i="42" s="1"/>
  <c r="J225" i="42" s="1"/>
  <c r="J226" i="42" s="1"/>
  <c r="J227" i="42" s="1"/>
  <c r="J228" i="42" s="1"/>
  <c r="J229" i="42" s="1"/>
  <c r="J230" i="42" s="1"/>
  <c r="J231" i="42" s="1"/>
  <c r="J232" i="42" s="1"/>
  <c r="J233" i="42" s="1"/>
  <c r="J234" i="42" s="1"/>
  <c r="J235" i="42" s="1"/>
  <c r="J236" i="42" s="1"/>
  <c r="J237" i="42" s="1"/>
  <c r="J238" i="42" s="1"/>
  <c r="J239" i="42" s="1"/>
  <c r="J240" i="42" s="1"/>
  <c r="J241" i="42" s="1"/>
  <c r="J242" i="42" s="1"/>
  <c r="J243" i="42" s="1"/>
  <c r="J244" i="42" s="1"/>
  <c r="J245" i="42" s="1"/>
  <c r="J246" i="42" s="1"/>
  <c r="J247" i="42" s="1"/>
  <c r="J248" i="42" s="1"/>
  <c r="J249" i="42" s="1"/>
  <c r="J250" i="42" s="1"/>
  <c r="J251" i="42" s="1"/>
  <c r="J252" i="42" s="1"/>
  <c r="J253" i="42" s="1"/>
  <c r="J254" i="42" s="1"/>
  <c r="J255" i="42" s="1"/>
  <c r="J256" i="42" s="1"/>
  <c r="J257" i="42" s="1"/>
  <c r="J258" i="42" s="1"/>
  <c r="J259" i="42" s="1"/>
  <c r="J260" i="42" s="1"/>
  <c r="J261" i="42" s="1"/>
  <c r="J262" i="42" s="1"/>
  <c r="J263" i="42" s="1"/>
  <c r="J264" i="42" s="1"/>
  <c r="J265" i="42" s="1"/>
  <c r="J266" i="42" s="1"/>
  <c r="J267" i="42" s="1"/>
  <c r="J268" i="42" s="1"/>
  <c r="J269" i="42" s="1"/>
  <c r="J270" i="42" s="1"/>
  <c r="J271" i="42" s="1"/>
  <c r="J272" i="42" s="1"/>
  <c r="J273" i="42" s="1"/>
  <c r="J274" i="42" s="1"/>
  <c r="J275" i="42" s="1"/>
  <c r="J276" i="42" s="1"/>
  <c r="J277" i="42" s="1"/>
  <c r="J278" i="42" s="1"/>
  <c r="J279" i="42" s="1"/>
  <c r="J280" i="42" s="1"/>
  <c r="J281" i="42" s="1"/>
  <c r="J282" i="42" s="1"/>
  <c r="J283" i="42" s="1"/>
  <c r="J284" i="42" s="1"/>
  <c r="J285" i="42" s="1"/>
  <c r="J286" i="42" s="1"/>
  <c r="J287" i="42" s="1"/>
  <c r="J288" i="42" s="1"/>
  <c r="J289" i="42" s="1"/>
  <c r="J290" i="42" s="1"/>
  <c r="J291" i="42" s="1"/>
  <c r="J292" i="42" s="1"/>
  <c r="J293" i="42" s="1"/>
  <c r="J294" i="42" s="1"/>
  <c r="J295" i="42" s="1"/>
  <c r="J296" i="42" s="1"/>
  <c r="J297" i="42" s="1"/>
  <c r="J298" i="42" s="1"/>
  <c r="J299" i="42" s="1"/>
  <c r="J300" i="42" s="1"/>
  <c r="J301" i="42" s="1"/>
  <c r="J302" i="42" s="1"/>
  <c r="J303" i="42" s="1"/>
  <c r="J304" i="42" s="1"/>
  <c r="J305" i="42" s="1"/>
  <c r="J306" i="42" s="1"/>
  <c r="J307" i="42" s="1"/>
  <c r="J308" i="42" s="1"/>
  <c r="J309" i="42" s="1"/>
  <c r="J310" i="42" s="1"/>
  <c r="J311" i="42" s="1"/>
  <c r="J312" i="42" s="1"/>
  <c r="J313" i="42" s="1"/>
  <c r="J314" i="42" s="1"/>
  <c r="J315" i="42" s="1"/>
  <c r="J316" i="42" s="1"/>
  <c r="J317" i="42" s="1"/>
  <c r="J318" i="42" s="1"/>
  <c r="J319" i="42" s="1"/>
  <c r="J320" i="42" s="1"/>
  <c r="J321" i="42" s="1"/>
  <c r="J322" i="42" s="1"/>
  <c r="J323" i="42" s="1"/>
  <c r="J324" i="42" s="1"/>
  <c r="J325" i="42" s="1"/>
  <c r="J326" i="42" s="1"/>
  <c r="J327" i="42" s="1"/>
  <c r="J328" i="42" s="1"/>
  <c r="J329" i="42" s="1"/>
  <c r="J330" i="42" s="1"/>
  <c r="J331" i="42" s="1"/>
  <c r="J332" i="42" s="1"/>
  <c r="J333" i="42" s="1"/>
  <c r="J334" i="42" s="1"/>
  <c r="J335" i="42" s="1"/>
  <c r="J336" i="42" s="1"/>
  <c r="J337" i="42" s="1"/>
  <c r="J338" i="42" s="1"/>
  <c r="J339" i="42" s="1"/>
  <c r="J340" i="42" s="1"/>
  <c r="J341" i="42" s="1"/>
  <c r="J342" i="42" s="1"/>
  <c r="J343" i="42" s="1"/>
  <c r="J344" i="42" s="1"/>
  <c r="J345" i="42" s="1"/>
  <c r="J346" i="42" s="1"/>
  <c r="J347" i="42" s="1"/>
  <c r="J348" i="42" s="1"/>
  <c r="J349" i="42" s="1"/>
  <c r="J350" i="42" s="1"/>
  <c r="J351" i="42" s="1"/>
  <c r="J352" i="42" s="1"/>
  <c r="J353" i="42" s="1"/>
  <c r="J354" i="42" s="1"/>
  <c r="J355" i="42" s="1"/>
  <c r="J356" i="42" s="1"/>
  <c r="J357" i="42" s="1"/>
  <c r="J358" i="42" s="1"/>
  <c r="J359" i="42" s="1"/>
  <c r="J360" i="42" s="1"/>
  <c r="J361" i="42" s="1"/>
  <c r="J362" i="42" s="1"/>
  <c r="J363" i="42" s="1"/>
  <c r="J364" i="42" s="1"/>
  <c r="J365" i="42" s="1"/>
  <c r="J366" i="42" s="1"/>
  <c r="J367" i="42" s="1"/>
  <c r="J368" i="42" s="1"/>
  <c r="J369" i="42" s="1"/>
  <c r="J370" i="42" s="1"/>
  <c r="J371" i="42" s="1"/>
  <c r="J372" i="42" s="1"/>
  <c r="J373" i="42" s="1"/>
  <c r="J374" i="42" s="1"/>
  <c r="J375" i="42" s="1"/>
  <c r="J376" i="42" s="1"/>
  <c r="J377" i="42" s="1"/>
  <c r="J378" i="42" s="1"/>
  <c r="J379" i="42" s="1"/>
  <c r="J380" i="42" s="1"/>
  <c r="J381" i="42" s="1"/>
  <c r="J382" i="42" s="1"/>
  <c r="J383" i="42" s="1"/>
  <c r="J384" i="42" s="1"/>
  <c r="J385" i="42" s="1"/>
  <c r="J386" i="42" s="1"/>
  <c r="J387" i="42" s="1"/>
  <c r="J388" i="42" s="1"/>
  <c r="J389" i="42" s="1"/>
  <c r="J390" i="42" s="1"/>
  <c r="J391" i="42" s="1"/>
  <c r="J392" i="42" s="1"/>
  <c r="J393" i="42" s="1"/>
  <c r="J394" i="42" s="1"/>
  <c r="J395" i="42" s="1"/>
  <c r="J396" i="42" s="1"/>
  <c r="J397" i="42" s="1"/>
  <c r="J398" i="42" s="1"/>
  <c r="J399" i="42" s="1"/>
  <c r="J400" i="42" s="1"/>
  <c r="J401" i="42" s="1"/>
  <c r="J402" i="42" s="1"/>
  <c r="J403" i="42" s="1"/>
  <c r="J404" i="42" s="1"/>
  <c r="J405" i="42" s="1"/>
  <c r="J406" i="42" s="1"/>
  <c r="J407" i="42" s="1"/>
  <c r="J408" i="42" s="1"/>
  <c r="J409" i="42" s="1"/>
  <c r="J410" i="42" s="1"/>
  <c r="J411" i="42" s="1"/>
  <c r="J412" i="42" s="1"/>
  <c r="J413" i="42" s="1"/>
  <c r="J414" i="42" s="1"/>
  <c r="J415" i="42" s="1"/>
  <c r="J416" i="42" s="1"/>
  <c r="J417" i="42" s="1"/>
  <c r="J418" i="42" s="1"/>
  <c r="J419" i="42" s="1"/>
  <c r="J420" i="42" s="1"/>
  <c r="J421" i="42" s="1"/>
  <c r="J422" i="42" s="1"/>
  <c r="J423" i="42" s="1"/>
  <c r="J424" i="42" s="1"/>
  <c r="J425" i="42" s="1"/>
  <c r="J426" i="42" s="1"/>
  <c r="J427" i="42" s="1"/>
  <c r="J428" i="42" s="1"/>
  <c r="J429" i="42" s="1"/>
  <c r="J430" i="42" s="1"/>
  <c r="J431" i="42" s="1"/>
  <c r="J432" i="42" s="1"/>
  <c r="J433" i="42" s="1"/>
  <c r="J434" i="42" s="1"/>
  <c r="J435" i="42" s="1"/>
  <c r="J436" i="42" s="1"/>
  <c r="J437" i="42" s="1"/>
  <c r="J438" i="42" s="1"/>
  <c r="J439" i="42" s="1"/>
  <c r="J440" i="42" s="1"/>
  <c r="J441" i="42" s="1"/>
  <c r="J442" i="42" s="1"/>
  <c r="J443" i="42" s="1"/>
  <c r="J444" i="42" s="1"/>
  <c r="J445" i="42" s="1"/>
  <c r="J446" i="42" s="1"/>
  <c r="J447" i="42" s="1"/>
  <c r="J448" i="42" s="1"/>
  <c r="J449" i="42" s="1"/>
  <c r="J450" i="42" s="1"/>
  <c r="J451" i="42" s="1"/>
  <c r="J452" i="42" s="1"/>
  <c r="J453" i="42" s="1"/>
  <c r="J454" i="42" s="1"/>
  <c r="J455" i="42" s="1"/>
  <c r="J456" i="42" s="1"/>
  <c r="J457" i="42" s="1"/>
  <c r="J458" i="42" s="1"/>
  <c r="J459" i="42" s="1"/>
  <c r="J460" i="42" s="1"/>
  <c r="J461" i="42" s="1"/>
  <c r="J462" i="42" s="1"/>
  <c r="J463" i="42" s="1"/>
  <c r="J464" i="42" s="1"/>
  <c r="J465" i="42" s="1"/>
  <c r="J466" i="42" s="1"/>
  <c r="J467" i="42" s="1"/>
  <c r="J468" i="42" s="1"/>
  <c r="J469" i="42" s="1"/>
  <c r="J470" i="42" s="1"/>
  <c r="J471" i="42" s="1"/>
  <c r="J472" i="42" s="1"/>
  <c r="J473" i="42" s="1"/>
  <c r="J474" i="42" s="1"/>
  <c r="J475" i="42" s="1"/>
  <c r="J476" i="42" s="1"/>
  <c r="J477" i="42" s="1"/>
  <c r="J478" i="42" s="1"/>
  <c r="J479" i="42" s="1"/>
  <c r="J480" i="42" s="1"/>
  <c r="J481" i="42" s="1"/>
  <c r="H32" i="42"/>
  <c r="H33" i="42" s="1"/>
  <c r="H34" i="42" s="1"/>
  <c r="H35" i="42" s="1"/>
  <c r="H36" i="42" s="1"/>
  <c r="H37" i="42" s="1"/>
  <c r="H38" i="42" s="1"/>
  <c r="H39" i="42" s="1"/>
  <c r="H40" i="42" s="1"/>
  <c r="H41" i="42" s="1"/>
  <c r="H42" i="42" s="1"/>
  <c r="H43" i="42" s="1"/>
  <c r="H44" i="42" s="1"/>
  <c r="H45" i="42" s="1"/>
  <c r="H46" i="42" s="1"/>
  <c r="H47" i="42" s="1"/>
  <c r="H48" i="42" s="1"/>
  <c r="H49" i="42" s="1"/>
  <c r="H50" i="42" s="1"/>
  <c r="H51" i="42" s="1"/>
  <c r="H52" i="42" s="1"/>
  <c r="H53" i="42" s="1"/>
  <c r="H54" i="42" s="1"/>
  <c r="H55" i="42" s="1"/>
  <c r="H56" i="42" s="1"/>
  <c r="H57" i="42" s="1"/>
  <c r="H58" i="42" s="1"/>
  <c r="H59" i="42" s="1"/>
  <c r="H60" i="42" s="1"/>
  <c r="H61" i="42" s="1"/>
  <c r="H62" i="42" s="1"/>
  <c r="H63" i="42" s="1"/>
  <c r="H64" i="42" s="1"/>
  <c r="H65" i="42" s="1"/>
  <c r="H66" i="42" s="1"/>
  <c r="H67" i="42" s="1"/>
  <c r="H68" i="42" s="1"/>
  <c r="H69" i="42" s="1"/>
  <c r="H70" i="42" s="1"/>
  <c r="H71" i="42" s="1"/>
  <c r="H72" i="42" s="1"/>
  <c r="H73" i="42" s="1"/>
  <c r="H74" i="42" s="1"/>
  <c r="H75" i="42" s="1"/>
  <c r="H76" i="42" s="1"/>
  <c r="H77" i="42" s="1"/>
  <c r="H78" i="42" s="1"/>
  <c r="H79" i="42" s="1"/>
  <c r="H80" i="42" s="1"/>
  <c r="H81" i="42" s="1"/>
  <c r="H82" i="42" s="1"/>
  <c r="H83" i="42" s="1"/>
  <c r="H84" i="42" s="1"/>
  <c r="H85" i="42" s="1"/>
  <c r="H86" i="42" s="1"/>
  <c r="H87" i="42" s="1"/>
  <c r="H88" i="42" s="1"/>
  <c r="H89" i="42" s="1"/>
  <c r="H90" i="42" s="1"/>
  <c r="H91" i="42" s="1"/>
  <c r="H92" i="42" s="1"/>
  <c r="H93" i="42" s="1"/>
  <c r="H94" i="42" s="1"/>
  <c r="H95" i="42" s="1"/>
  <c r="H96" i="42" s="1"/>
  <c r="H97" i="42" s="1"/>
  <c r="H98" i="42" s="1"/>
  <c r="H99" i="42" s="1"/>
  <c r="H100" i="42" s="1"/>
  <c r="H101" i="42" s="1"/>
  <c r="H102" i="42" s="1"/>
  <c r="H103" i="42" s="1"/>
  <c r="H104" i="42" s="1"/>
  <c r="H105" i="42" s="1"/>
  <c r="H106" i="42" s="1"/>
  <c r="H107" i="42" s="1"/>
  <c r="H108" i="42" s="1"/>
  <c r="H109" i="42" s="1"/>
  <c r="H110" i="42" s="1"/>
  <c r="H111" i="42" s="1"/>
  <c r="H112" i="42" s="1"/>
  <c r="H113" i="42" s="1"/>
  <c r="H114" i="42" s="1"/>
  <c r="H115" i="42" s="1"/>
  <c r="H116" i="42" s="1"/>
  <c r="H117" i="42" s="1"/>
  <c r="H118" i="42" s="1"/>
  <c r="H119" i="42" s="1"/>
  <c r="H120" i="42" s="1"/>
  <c r="H121" i="42" s="1"/>
  <c r="H122" i="42" s="1"/>
  <c r="H123" i="42" s="1"/>
  <c r="H124" i="42" s="1"/>
  <c r="H125" i="42" s="1"/>
  <c r="H126" i="42" s="1"/>
  <c r="H127" i="42" s="1"/>
  <c r="H128" i="42" s="1"/>
  <c r="H129" i="42" s="1"/>
  <c r="H130" i="42" s="1"/>
  <c r="H131" i="42" s="1"/>
  <c r="H132" i="42" s="1"/>
  <c r="H133" i="42" s="1"/>
  <c r="H134" i="42" s="1"/>
  <c r="H135" i="42" s="1"/>
  <c r="H136" i="42" s="1"/>
  <c r="H137" i="42" s="1"/>
  <c r="H138" i="42" s="1"/>
  <c r="H139" i="42" s="1"/>
  <c r="H140" i="42" s="1"/>
  <c r="H141" i="42" s="1"/>
  <c r="H142" i="42" s="1"/>
  <c r="H143" i="42" s="1"/>
  <c r="H144" i="42" s="1"/>
  <c r="H145" i="42" s="1"/>
  <c r="H146" i="42" s="1"/>
  <c r="H147" i="42" s="1"/>
  <c r="H148" i="42" s="1"/>
  <c r="H149" i="42" s="1"/>
  <c r="H150" i="42" s="1"/>
  <c r="H151" i="42" s="1"/>
  <c r="H152" i="42" s="1"/>
  <c r="H153" i="42" s="1"/>
  <c r="H154" i="42" s="1"/>
  <c r="H155" i="42" s="1"/>
  <c r="H156" i="42" s="1"/>
  <c r="H157" i="42" s="1"/>
  <c r="H158" i="42" s="1"/>
  <c r="H159" i="42" s="1"/>
  <c r="H160" i="42" s="1"/>
  <c r="H161" i="42" s="1"/>
  <c r="H162" i="42" s="1"/>
  <c r="H163" i="42" s="1"/>
  <c r="H164" i="42" s="1"/>
  <c r="H165" i="42" s="1"/>
  <c r="H166" i="42" s="1"/>
  <c r="H167" i="42" s="1"/>
  <c r="H168" i="42" s="1"/>
  <c r="H169" i="42" s="1"/>
  <c r="H170" i="42" s="1"/>
  <c r="H171" i="42" s="1"/>
  <c r="H172" i="42" s="1"/>
  <c r="H173" i="42" s="1"/>
  <c r="H174" i="42" s="1"/>
  <c r="H175" i="42" s="1"/>
  <c r="H176" i="42" s="1"/>
  <c r="H177" i="42" s="1"/>
  <c r="H178" i="42" s="1"/>
  <c r="H179" i="42" s="1"/>
  <c r="H180" i="42" s="1"/>
  <c r="H181" i="42" s="1"/>
  <c r="H182" i="42" s="1"/>
  <c r="H183" i="42" s="1"/>
  <c r="H184" i="42" s="1"/>
  <c r="H185" i="42" s="1"/>
  <c r="H186" i="42" s="1"/>
  <c r="H187" i="42" s="1"/>
  <c r="H188" i="42" s="1"/>
  <c r="H189" i="42" s="1"/>
  <c r="H190" i="42" s="1"/>
  <c r="H191" i="42" s="1"/>
  <c r="H192" i="42" s="1"/>
  <c r="H193" i="42" s="1"/>
  <c r="H194" i="42" s="1"/>
  <c r="H195" i="42" s="1"/>
  <c r="H196" i="42" s="1"/>
  <c r="H197" i="42" s="1"/>
  <c r="H198" i="42" s="1"/>
  <c r="H199" i="42" s="1"/>
  <c r="H200" i="42" s="1"/>
  <c r="H201" i="42" s="1"/>
  <c r="H202" i="42" s="1"/>
  <c r="H203" i="42" s="1"/>
  <c r="H204" i="42" s="1"/>
  <c r="H205" i="42" s="1"/>
  <c r="H206" i="42" s="1"/>
  <c r="H207" i="42" s="1"/>
  <c r="H208" i="42" s="1"/>
  <c r="H209" i="42" s="1"/>
  <c r="H210" i="42" s="1"/>
  <c r="H211" i="42" s="1"/>
  <c r="H212" i="42" s="1"/>
  <c r="H213" i="42" s="1"/>
  <c r="H214" i="42" s="1"/>
  <c r="H215" i="42" s="1"/>
  <c r="H216" i="42" s="1"/>
  <c r="H217" i="42" s="1"/>
  <c r="H218" i="42" s="1"/>
  <c r="H219" i="42" s="1"/>
  <c r="H220" i="42" s="1"/>
  <c r="H221" i="42" s="1"/>
  <c r="H222" i="42" s="1"/>
  <c r="H223" i="42" s="1"/>
  <c r="H224" i="42" s="1"/>
  <c r="H225" i="42" s="1"/>
  <c r="H226" i="42" s="1"/>
  <c r="H227" i="42" s="1"/>
  <c r="H228" i="42" s="1"/>
  <c r="H229" i="42" s="1"/>
  <c r="H230" i="42" s="1"/>
  <c r="H231" i="42" s="1"/>
  <c r="H232" i="42" s="1"/>
  <c r="H233" i="42" s="1"/>
  <c r="H234" i="42" s="1"/>
  <c r="H235" i="42" s="1"/>
  <c r="H236" i="42" s="1"/>
  <c r="H237" i="42" s="1"/>
  <c r="H238" i="42" s="1"/>
  <c r="H239" i="42" s="1"/>
  <c r="H240" i="42" s="1"/>
  <c r="H241" i="42" s="1"/>
  <c r="H242" i="42" s="1"/>
  <c r="H243" i="42" s="1"/>
  <c r="H244" i="42" s="1"/>
  <c r="H245" i="42" s="1"/>
  <c r="H246" i="42" s="1"/>
  <c r="H247" i="42" s="1"/>
  <c r="H248" i="42" s="1"/>
  <c r="H249" i="42" s="1"/>
  <c r="H250" i="42" s="1"/>
  <c r="H251" i="42" s="1"/>
  <c r="H252" i="42" s="1"/>
  <c r="H253" i="42" s="1"/>
  <c r="H254" i="42" s="1"/>
  <c r="H255" i="42" s="1"/>
  <c r="H256" i="42" s="1"/>
  <c r="H257" i="42" s="1"/>
  <c r="H258" i="42" s="1"/>
  <c r="H259" i="42" s="1"/>
  <c r="H260" i="42" s="1"/>
  <c r="H261" i="42" s="1"/>
  <c r="H262" i="42" s="1"/>
  <c r="H263" i="42" s="1"/>
  <c r="H264" i="42" s="1"/>
  <c r="H265" i="42" s="1"/>
  <c r="H266" i="42" s="1"/>
  <c r="H267" i="42" s="1"/>
  <c r="H268" i="42" s="1"/>
  <c r="H269" i="42" s="1"/>
  <c r="H270" i="42" s="1"/>
  <c r="H271" i="42" s="1"/>
  <c r="H272" i="42" s="1"/>
  <c r="H273" i="42" s="1"/>
  <c r="H274" i="42" s="1"/>
  <c r="H275" i="42" s="1"/>
  <c r="H276" i="42" s="1"/>
  <c r="H277" i="42" s="1"/>
  <c r="H278" i="42" s="1"/>
  <c r="H279" i="42" s="1"/>
  <c r="H280" i="42" s="1"/>
  <c r="H281" i="42" s="1"/>
  <c r="H282" i="42" s="1"/>
  <c r="H283" i="42" s="1"/>
  <c r="H284" i="42" s="1"/>
  <c r="H285" i="42" s="1"/>
  <c r="H286" i="42" s="1"/>
  <c r="H287" i="42" s="1"/>
  <c r="H288" i="42" s="1"/>
  <c r="H289" i="42" s="1"/>
  <c r="H290" i="42" s="1"/>
  <c r="H291" i="42" s="1"/>
  <c r="H292" i="42" s="1"/>
  <c r="H293" i="42" s="1"/>
  <c r="H294" i="42" s="1"/>
  <c r="H295" i="42" s="1"/>
  <c r="H296" i="42" s="1"/>
  <c r="H297" i="42" s="1"/>
  <c r="H298" i="42" s="1"/>
  <c r="H299" i="42" s="1"/>
  <c r="H300" i="42" s="1"/>
  <c r="H301" i="42" s="1"/>
  <c r="H302" i="42" s="1"/>
  <c r="H303" i="42" s="1"/>
  <c r="H304" i="42" s="1"/>
  <c r="H305" i="42" s="1"/>
  <c r="H306" i="42" s="1"/>
  <c r="H307" i="42" s="1"/>
  <c r="H308" i="42" s="1"/>
  <c r="H309" i="42" s="1"/>
  <c r="H310" i="42" s="1"/>
  <c r="H311" i="42" s="1"/>
  <c r="H312" i="42" s="1"/>
  <c r="H313" i="42" s="1"/>
  <c r="H314" i="42" s="1"/>
  <c r="H315" i="42" s="1"/>
  <c r="H316" i="42" s="1"/>
  <c r="H317" i="42" s="1"/>
  <c r="H318" i="42" s="1"/>
  <c r="H319" i="42" s="1"/>
  <c r="H320" i="42" s="1"/>
  <c r="H321" i="42" s="1"/>
  <c r="H322" i="42" s="1"/>
  <c r="H323" i="42" s="1"/>
  <c r="H324" i="42" s="1"/>
  <c r="H325" i="42" s="1"/>
  <c r="H326" i="42" s="1"/>
  <c r="H327" i="42" s="1"/>
  <c r="H328" i="42" s="1"/>
  <c r="H329" i="42" s="1"/>
  <c r="H330" i="42" s="1"/>
  <c r="H331" i="42" s="1"/>
  <c r="H332" i="42" s="1"/>
  <c r="H333" i="42" s="1"/>
  <c r="H334" i="42" s="1"/>
  <c r="H335" i="42" s="1"/>
  <c r="H336" i="42" s="1"/>
  <c r="H337" i="42" s="1"/>
  <c r="H338" i="42" s="1"/>
  <c r="H339" i="42" s="1"/>
  <c r="H340" i="42" s="1"/>
  <c r="H341" i="42" s="1"/>
  <c r="H342" i="42" s="1"/>
  <c r="H343" i="42" s="1"/>
  <c r="H344" i="42" s="1"/>
  <c r="H345" i="42" s="1"/>
  <c r="H346" i="42" s="1"/>
  <c r="H347" i="42" s="1"/>
  <c r="H348" i="42" s="1"/>
  <c r="H349" i="42" s="1"/>
  <c r="H350" i="42" s="1"/>
  <c r="H351" i="42" s="1"/>
  <c r="H352" i="42" s="1"/>
  <c r="H353" i="42" s="1"/>
  <c r="H354" i="42" s="1"/>
  <c r="H355" i="42" s="1"/>
  <c r="H356" i="42" s="1"/>
  <c r="H357" i="42" s="1"/>
  <c r="H358" i="42" s="1"/>
  <c r="H359" i="42" s="1"/>
  <c r="H360" i="42" s="1"/>
  <c r="H361" i="42" s="1"/>
  <c r="H362" i="42" s="1"/>
  <c r="H363" i="42" s="1"/>
  <c r="H364" i="42" s="1"/>
  <c r="H365" i="42" s="1"/>
  <c r="H366" i="42" s="1"/>
  <c r="H367" i="42" s="1"/>
  <c r="H368" i="42" s="1"/>
  <c r="H369" i="42" s="1"/>
  <c r="H370" i="42" s="1"/>
  <c r="H371" i="42" s="1"/>
  <c r="H372" i="42" s="1"/>
  <c r="H373" i="42" s="1"/>
  <c r="H374" i="42" s="1"/>
  <c r="H375" i="42" s="1"/>
  <c r="H376" i="42" s="1"/>
  <c r="H377" i="42" s="1"/>
  <c r="H378" i="42" s="1"/>
  <c r="H379" i="42" s="1"/>
  <c r="H380" i="42" s="1"/>
  <c r="H381" i="42" s="1"/>
  <c r="H382" i="42" s="1"/>
  <c r="H383" i="42" s="1"/>
  <c r="H384" i="42" s="1"/>
  <c r="H385" i="42" s="1"/>
  <c r="H386" i="42" s="1"/>
  <c r="H387" i="42" s="1"/>
  <c r="H388" i="42" s="1"/>
  <c r="H389" i="42" s="1"/>
  <c r="H390" i="42" s="1"/>
  <c r="H391" i="42" s="1"/>
  <c r="H392" i="42" s="1"/>
  <c r="H393" i="42" s="1"/>
  <c r="H394" i="42" s="1"/>
  <c r="H395" i="42" s="1"/>
  <c r="H396" i="42" s="1"/>
  <c r="H397" i="42" s="1"/>
  <c r="H398" i="42" s="1"/>
  <c r="H399" i="42" s="1"/>
  <c r="H400" i="42" s="1"/>
  <c r="H401" i="42" s="1"/>
  <c r="H402" i="42" s="1"/>
  <c r="H403" i="42" s="1"/>
  <c r="H404" i="42" s="1"/>
  <c r="H405" i="42" s="1"/>
  <c r="H406" i="42" s="1"/>
  <c r="H407" i="42" s="1"/>
  <c r="H408" i="42" s="1"/>
  <c r="H409" i="42" s="1"/>
  <c r="H410" i="42" s="1"/>
  <c r="H411" i="42" s="1"/>
  <c r="H412" i="42" s="1"/>
  <c r="H413" i="42" s="1"/>
  <c r="H414" i="42" s="1"/>
  <c r="H415" i="42" s="1"/>
  <c r="H416" i="42" s="1"/>
  <c r="H417" i="42" s="1"/>
  <c r="H418" i="42" s="1"/>
  <c r="H419" i="42" s="1"/>
  <c r="H420" i="42" s="1"/>
  <c r="H421" i="42" s="1"/>
  <c r="H422" i="42" s="1"/>
  <c r="H423" i="42" s="1"/>
  <c r="H424" i="42" s="1"/>
  <c r="H425" i="42" s="1"/>
  <c r="H426" i="42" s="1"/>
  <c r="H427" i="42" s="1"/>
  <c r="H428" i="42" s="1"/>
  <c r="H429" i="42" s="1"/>
  <c r="H430" i="42" s="1"/>
  <c r="H431" i="42" s="1"/>
  <c r="H432" i="42" s="1"/>
  <c r="H433" i="42" s="1"/>
  <c r="H434" i="42" s="1"/>
  <c r="H435" i="42" s="1"/>
  <c r="H436" i="42" s="1"/>
  <c r="H437" i="42" s="1"/>
  <c r="H438" i="42" s="1"/>
  <c r="H439" i="42" s="1"/>
  <c r="H440" i="42" s="1"/>
  <c r="H441" i="42" s="1"/>
  <c r="H442" i="42" s="1"/>
  <c r="H443" i="42" s="1"/>
  <c r="H444" i="42" s="1"/>
  <c r="H445" i="42" s="1"/>
  <c r="H446" i="42" s="1"/>
  <c r="H447" i="42" s="1"/>
  <c r="H448" i="42" s="1"/>
  <c r="H449" i="42" s="1"/>
  <c r="H450" i="42" s="1"/>
  <c r="H451" i="42" s="1"/>
  <c r="H452" i="42" s="1"/>
  <c r="H453" i="42" s="1"/>
  <c r="H454" i="42" s="1"/>
  <c r="H455" i="42" s="1"/>
  <c r="H456" i="42" s="1"/>
  <c r="H457" i="42" s="1"/>
  <c r="H458" i="42" s="1"/>
  <c r="H459" i="42" s="1"/>
  <c r="H460" i="42" s="1"/>
  <c r="H461" i="42" s="1"/>
  <c r="H462" i="42" s="1"/>
  <c r="H463" i="42" s="1"/>
  <c r="H464" i="42" s="1"/>
  <c r="H465" i="42" s="1"/>
  <c r="H466" i="42" s="1"/>
  <c r="H467" i="42" s="1"/>
  <c r="H468" i="42" s="1"/>
  <c r="H469" i="42" s="1"/>
  <c r="H470" i="42" s="1"/>
  <c r="H471" i="42" s="1"/>
  <c r="H472" i="42" s="1"/>
  <c r="H473" i="42" s="1"/>
  <c r="H474" i="42" s="1"/>
  <c r="H475" i="42" s="1"/>
  <c r="H476" i="42" s="1"/>
  <c r="H477" i="42" s="1"/>
  <c r="H478" i="42" s="1"/>
  <c r="H479" i="42" s="1"/>
  <c r="H480" i="42" s="1"/>
  <c r="H481" i="42" s="1"/>
  <c r="I31" i="42"/>
  <c r="I32" i="42" s="1"/>
  <c r="I33" i="42" s="1"/>
  <c r="I34" i="42" s="1"/>
  <c r="I35" i="42" s="1"/>
  <c r="I36" i="42" s="1"/>
  <c r="I37" i="42" s="1"/>
  <c r="I38" i="42" s="1"/>
  <c r="I39" i="42" s="1"/>
  <c r="I40" i="42" s="1"/>
  <c r="I41" i="42" s="1"/>
  <c r="I42" i="42" s="1"/>
  <c r="I43" i="42" s="1"/>
  <c r="I44" i="42" s="1"/>
  <c r="I45" i="42" s="1"/>
  <c r="I46" i="42" s="1"/>
  <c r="I47" i="42" s="1"/>
  <c r="I48" i="42" s="1"/>
  <c r="I49" i="42" s="1"/>
  <c r="I50" i="42" s="1"/>
  <c r="I51" i="42" s="1"/>
  <c r="I52" i="42" s="1"/>
  <c r="I53" i="42" s="1"/>
  <c r="I54" i="42" s="1"/>
  <c r="I55" i="42" s="1"/>
  <c r="I56" i="42" s="1"/>
  <c r="I57" i="42" s="1"/>
  <c r="I58" i="42" s="1"/>
  <c r="I59" i="42" s="1"/>
  <c r="I60" i="42" s="1"/>
  <c r="I61" i="42" s="1"/>
  <c r="I62" i="42" s="1"/>
  <c r="I63" i="42" s="1"/>
  <c r="I64" i="42" s="1"/>
  <c r="I65" i="42" s="1"/>
  <c r="I66" i="42" s="1"/>
  <c r="I67" i="42" s="1"/>
  <c r="I68" i="42" s="1"/>
  <c r="I69" i="42" s="1"/>
  <c r="I70" i="42" s="1"/>
  <c r="I71" i="42" s="1"/>
  <c r="I72" i="42" s="1"/>
  <c r="I73" i="42" s="1"/>
  <c r="I74" i="42" s="1"/>
  <c r="I75" i="42" s="1"/>
  <c r="I76" i="42" s="1"/>
  <c r="I77" i="42" s="1"/>
  <c r="I78" i="42" s="1"/>
  <c r="I79" i="42" s="1"/>
  <c r="I80" i="42" s="1"/>
  <c r="I81" i="42" s="1"/>
  <c r="I82" i="42" s="1"/>
  <c r="I83" i="42" s="1"/>
  <c r="I84" i="42" s="1"/>
  <c r="I85" i="42" s="1"/>
  <c r="I86" i="42" s="1"/>
  <c r="I87" i="42" s="1"/>
  <c r="I88" i="42" s="1"/>
  <c r="I89" i="42" s="1"/>
  <c r="I90" i="42" s="1"/>
  <c r="I91" i="42" s="1"/>
  <c r="I92" i="42" s="1"/>
  <c r="I93" i="42" s="1"/>
  <c r="I94" i="42" s="1"/>
  <c r="I95" i="42" s="1"/>
  <c r="I96" i="42" s="1"/>
  <c r="I97" i="42" s="1"/>
  <c r="I98" i="42" s="1"/>
  <c r="I99" i="42" s="1"/>
  <c r="I100" i="42" s="1"/>
  <c r="I101" i="42" s="1"/>
  <c r="I102" i="42" s="1"/>
  <c r="I103" i="42" s="1"/>
  <c r="I104" i="42" s="1"/>
  <c r="I105" i="42" s="1"/>
  <c r="I106" i="42" s="1"/>
  <c r="I107" i="42" s="1"/>
  <c r="I108" i="42" s="1"/>
  <c r="I109" i="42" s="1"/>
  <c r="I110" i="42" s="1"/>
  <c r="I111" i="42" s="1"/>
  <c r="I112" i="42" s="1"/>
  <c r="I113" i="42" s="1"/>
  <c r="I114" i="42" s="1"/>
  <c r="I115" i="42" s="1"/>
  <c r="I116" i="42" s="1"/>
  <c r="I117" i="42" s="1"/>
  <c r="I118" i="42" s="1"/>
  <c r="I119" i="42" s="1"/>
  <c r="I120" i="42" s="1"/>
  <c r="I121" i="42" s="1"/>
  <c r="I122" i="42" s="1"/>
  <c r="I123" i="42" s="1"/>
  <c r="I124" i="42" s="1"/>
  <c r="I125" i="42" s="1"/>
  <c r="I126" i="42" s="1"/>
  <c r="I127" i="42" s="1"/>
  <c r="I128" i="42" s="1"/>
  <c r="I129" i="42" s="1"/>
  <c r="I130" i="42" s="1"/>
  <c r="I131" i="42" s="1"/>
  <c r="I132" i="42" s="1"/>
  <c r="I133" i="42" s="1"/>
  <c r="I134" i="42" s="1"/>
  <c r="I135" i="42" s="1"/>
  <c r="I136" i="42" s="1"/>
  <c r="I137" i="42" s="1"/>
  <c r="I138" i="42" s="1"/>
  <c r="I139" i="42" s="1"/>
  <c r="I140" i="42" s="1"/>
  <c r="I141" i="42" s="1"/>
  <c r="I142" i="42" s="1"/>
  <c r="I143" i="42" s="1"/>
  <c r="I144" i="42" s="1"/>
  <c r="I145" i="42" s="1"/>
  <c r="I146" i="42" s="1"/>
  <c r="I147" i="42" s="1"/>
  <c r="I148" i="42" s="1"/>
  <c r="I149" i="42" s="1"/>
  <c r="I150" i="42" s="1"/>
  <c r="I151" i="42" s="1"/>
  <c r="I152" i="42" s="1"/>
  <c r="I153" i="42" s="1"/>
  <c r="I154" i="42" s="1"/>
  <c r="I155" i="42" s="1"/>
  <c r="I156" i="42" s="1"/>
  <c r="I157" i="42" s="1"/>
  <c r="I158" i="42" s="1"/>
  <c r="I159" i="42" s="1"/>
  <c r="I160" i="42" s="1"/>
  <c r="I161" i="42" s="1"/>
  <c r="I162" i="42" s="1"/>
  <c r="I163" i="42" s="1"/>
  <c r="I164" i="42" s="1"/>
  <c r="I165" i="42" s="1"/>
  <c r="I166" i="42" s="1"/>
  <c r="I167" i="42" s="1"/>
  <c r="I168" i="42" s="1"/>
  <c r="I169" i="42" s="1"/>
  <c r="I170" i="42" s="1"/>
  <c r="I171" i="42" s="1"/>
  <c r="I172" i="42" s="1"/>
  <c r="I173" i="42" s="1"/>
  <c r="I174" i="42" s="1"/>
  <c r="I175" i="42" s="1"/>
  <c r="I176" i="42" s="1"/>
  <c r="I177" i="42" s="1"/>
  <c r="I178" i="42" s="1"/>
  <c r="I179" i="42" s="1"/>
  <c r="I180" i="42" s="1"/>
  <c r="I181" i="42" s="1"/>
  <c r="I182" i="42" s="1"/>
  <c r="I183" i="42" s="1"/>
  <c r="I184" i="42" s="1"/>
  <c r="I185" i="42" s="1"/>
  <c r="I186" i="42" s="1"/>
  <c r="I187" i="42" s="1"/>
  <c r="I188" i="42" s="1"/>
  <c r="I189" i="42" s="1"/>
  <c r="I190" i="42" s="1"/>
  <c r="I191" i="42" s="1"/>
  <c r="I192" i="42" s="1"/>
  <c r="I193" i="42" s="1"/>
  <c r="I194" i="42" s="1"/>
  <c r="I195" i="42" s="1"/>
  <c r="I196" i="42" s="1"/>
  <c r="I197" i="42" s="1"/>
  <c r="I198" i="42" s="1"/>
  <c r="I199" i="42" s="1"/>
  <c r="I200" i="42" s="1"/>
  <c r="I201" i="42" s="1"/>
  <c r="I202" i="42" s="1"/>
  <c r="I203" i="42" s="1"/>
  <c r="I204" i="42" s="1"/>
  <c r="I205" i="42" s="1"/>
  <c r="I206" i="42" s="1"/>
  <c r="I207" i="42" s="1"/>
  <c r="I208" i="42" s="1"/>
  <c r="I209" i="42" s="1"/>
  <c r="I210" i="42" s="1"/>
  <c r="I211" i="42" s="1"/>
  <c r="I212" i="42" s="1"/>
  <c r="I213" i="42" s="1"/>
  <c r="I214" i="42" s="1"/>
  <c r="I215" i="42" s="1"/>
  <c r="I216" i="42" s="1"/>
  <c r="I217" i="42" s="1"/>
  <c r="I218" i="42" s="1"/>
  <c r="I219" i="42" s="1"/>
  <c r="I220" i="42" s="1"/>
  <c r="I221" i="42" s="1"/>
  <c r="I222" i="42" s="1"/>
  <c r="I223" i="42" s="1"/>
  <c r="I224" i="42" s="1"/>
  <c r="I225" i="42" s="1"/>
  <c r="I226" i="42" s="1"/>
  <c r="I227" i="42" s="1"/>
  <c r="I228" i="42" s="1"/>
  <c r="I229" i="42" s="1"/>
  <c r="I230" i="42" s="1"/>
  <c r="I231" i="42" s="1"/>
  <c r="I232" i="42" s="1"/>
  <c r="I233" i="42" s="1"/>
  <c r="I234" i="42" s="1"/>
  <c r="I235" i="42" s="1"/>
  <c r="I236" i="42" s="1"/>
  <c r="I237" i="42" s="1"/>
  <c r="I238" i="42" s="1"/>
  <c r="I239" i="42" s="1"/>
  <c r="I240" i="42" s="1"/>
  <c r="I241" i="42" s="1"/>
  <c r="I242" i="42" s="1"/>
  <c r="I243" i="42" s="1"/>
  <c r="I244" i="42" s="1"/>
  <c r="I245" i="42" s="1"/>
  <c r="I246" i="42" s="1"/>
  <c r="I247" i="42" s="1"/>
  <c r="I248" i="42" s="1"/>
  <c r="I249" i="42" s="1"/>
  <c r="I250" i="42" s="1"/>
  <c r="I251" i="42" s="1"/>
  <c r="I252" i="42" s="1"/>
  <c r="I253" i="42" s="1"/>
  <c r="I254" i="42" s="1"/>
  <c r="I255" i="42" s="1"/>
  <c r="I256" i="42" s="1"/>
  <c r="I257" i="42" s="1"/>
  <c r="I258" i="42" s="1"/>
  <c r="I259" i="42" s="1"/>
  <c r="I260" i="42" s="1"/>
  <c r="I261" i="42" s="1"/>
  <c r="I262" i="42" s="1"/>
  <c r="I263" i="42" s="1"/>
  <c r="I264" i="42" s="1"/>
  <c r="I265" i="42" s="1"/>
  <c r="I266" i="42" s="1"/>
  <c r="I267" i="42" s="1"/>
  <c r="I268" i="42" s="1"/>
  <c r="I269" i="42" s="1"/>
  <c r="I270" i="42" s="1"/>
  <c r="I271" i="42" s="1"/>
  <c r="I272" i="42" s="1"/>
  <c r="I273" i="42" s="1"/>
  <c r="I274" i="42" s="1"/>
  <c r="I275" i="42" s="1"/>
  <c r="I276" i="42" s="1"/>
  <c r="I277" i="42" s="1"/>
  <c r="I278" i="42" s="1"/>
  <c r="I279" i="42" s="1"/>
  <c r="I280" i="42" s="1"/>
  <c r="I281" i="42" s="1"/>
  <c r="I282" i="42" s="1"/>
  <c r="I283" i="42" s="1"/>
  <c r="I284" i="42" s="1"/>
  <c r="I285" i="42" s="1"/>
  <c r="I286" i="42" s="1"/>
  <c r="I287" i="42" s="1"/>
  <c r="I288" i="42" s="1"/>
  <c r="I289" i="42" s="1"/>
  <c r="I290" i="42" s="1"/>
  <c r="I291" i="42" s="1"/>
  <c r="I292" i="42" s="1"/>
  <c r="I293" i="42" s="1"/>
  <c r="I294" i="42" s="1"/>
  <c r="I295" i="42" s="1"/>
  <c r="I296" i="42" s="1"/>
  <c r="I297" i="42" s="1"/>
  <c r="I298" i="42" s="1"/>
  <c r="I299" i="42" s="1"/>
  <c r="I300" i="42" s="1"/>
  <c r="I301" i="42" s="1"/>
  <c r="I302" i="42" s="1"/>
  <c r="I303" i="42" s="1"/>
  <c r="I304" i="42" s="1"/>
  <c r="I305" i="42" s="1"/>
  <c r="I306" i="42" s="1"/>
  <c r="I307" i="42" s="1"/>
  <c r="I308" i="42" s="1"/>
  <c r="I309" i="42" s="1"/>
  <c r="I310" i="42" s="1"/>
  <c r="I311" i="42" s="1"/>
  <c r="I312" i="42" s="1"/>
  <c r="I313" i="42" s="1"/>
  <c r="I314" i="42" s="1"/>
  <c r="I315" i="42" s="1"/>
  <c r="I316" i="42" s="1"/>
  <c r="I317" i="42" s="1"/>
  <c r="I318" i="42" s="1"/>
  <c r="I319" i="42" s="1"/>
  <c r="I320" i="42" s="1"/>
  <c r="I321" i="42" s="1"/>
  <c r="I322" i="42" s="1"/>
  <c r="I323" i="42" s="1"/>
  <c r="I324" i="42" s="1"/>
  <c r="I325" i="42" s="1"/>
  <c r="I326" i="42" s="1"/>
  <c r="I327" i="42" s="1"/>
  <c r="I328" i="42" s="1"/>
  <c r="I329" i="42" s="1"/>
  <c r="I330" i="42" s="1"/>
  <c r="I331" i="42" s="1"/>
  <c r="I332" i="42" s="1"/>
  <c r="I333" i="42" s="1"/>
  <c r="I334" i="42" s="1"/>
  <c r="I335" i="42" s="1"/>
  <c r="I336" i="42" s="1"/>
  <c r="I337" i="42" s="1"/>
  <c r="I338" i="42" s="1"/>
  <c r="I339" i="42" s="1"/>
  <c r="I340" i="42" s="1"/>
  <c r="I341" i="42" s="1"/>
  <c r="I342" i="42" s="1"/>
  <c r="I343" i="42" s="1"/>
  <c r="I344" i="42" s="1"/>
  <c r="I345" i="42" s="1"/>
  <c r="I346" i="42" s="1"/>
  <c r="I347" i="42" s="1"/>
  <c r="I348" i="42" s="1"/>
  <c r="I349" i="42" s="1"/>
  <c r="I350" i="42" s="1"/>
  <c r="I351" i="42" s="1"/>
  <c r="I352" i="42" s="1"/>
  <c r="I353" i="42" s="1"/>
  <c r="I354" i="42" s="1"/>
  <c r="I355" i="42" s="1"/>
  <c r="I356" i="42" s="1"/>
  <c r="I357" i="42" s="1"/>
  <c r="I358" i="42" s="1"/>
  <c r="I359" i="42" s="1"/>
  <c r="I360" i="42" s="1"/>
  <c r="I361" i="42" s="1"/>
  <c r="I362" i="42" s="1"/>
  <c r="I363" i="42" s="1"/>
  <c r="I364" i="42" s="1"/>
  <c r="I365" i="42" s="1"/>
  <c r="I366" i="42" s="1"/>
  <c r="I367" i="42" s="1"/>
  <c r="I368" i="42" s="1"/>
  <c r="I369" i="42" s="1"/>
  <c r="I370" i="42" s="1"/>
  <c r="I371" i="42" s="1"/>
  <c r="I372" i="42" s="1"/>
  <c r="I373" i="42" s="1"/>
  <c r="I374" i="42" s="1"/>
  <c r="I375" i="42" s="1"/>
  <c r="I376" i="42" s="1"/>
  <c r="I377" i="42" s="1"/>
  <c r="I378" i="42" s="1"/>
  <c r="I379" i="42" s="1"/>
  <c r="I380" i="42" s="1"/>
  <c r="I381" i="42" s="1"/>
  <c r="I382" i="42" s="1"/>
  <c r="I383" i="42" s="1"/>
  <c r="I384" i="42" s="1"/>
  <c r="I385" i="42" s="1"/>
  <c r="I386" i="42" s="1"/>
  <c r="I387" i="42" s="1"/>
  <c r="I388" i="42" s="1"/>
  <c r="I389" i="42" s="1"/>
  <c r="I390" i="42" s="1"/>
  <c r="I391" i="42" s="1"/>
  <c r="I392" i="42" s="1"/>
  <c r="I393" i="42" s="1"/>
  <c r="I394" i="42" s="1"/>
  <c r="I395" i="42" s="1"/>
  <c r="I396" i="42" s="1"/>
  <c r="I397" i="42" s="1"/>
  <c r="I398" i="42" s="1"/>
  <c r="I399" i="42" s="1"/>
  <c r="I400" i="42" s="1"/>
  <c r="I401" i="42" s="1"/>
  <c r="I402" i="42" s="1"/>
  <c r="I403" i="42" s="1"/>
  <c r="I404" i="42" s="1"/>
  <c r="I405" i="42" s="1"/>
  <c r="I406" i="42" s="1"/>
  <c r="I407" i="42" s="1"/>
  <c r="I408" i="42" s="1"/>
  <c r="I409" i="42" s="1"/>
  <c r="I410" i="42" s="1"/>
  <c r="I411" i="42" s="1"/>
  <c r="I412" i="42" s="1"/>
  <c r="I413" i="42" s="1"/>
  <c r="I414" i="42" s="1"/>
  <c r="I415" i="42" s="1"/>
  <c r="I416" i="42" s="1"/>
  <c r="I417" i="42" s="1"/>
  <c r="I418" i="42" s="1"/>
  <c r="I419" i="42" s="1"/>
  <c r="I420" i="42" s="1"/>
  <c r="I421" i="42" s="1"/>
  <c r="I422" i="42" s="1"/>
  <c r="I423" i="42" s="1"/>
  <c r="I424" i="42" s="1"/>
  <c r="I425" i="42" s="1"/>
  <c r="I426" i="42" s="1"/>
  <c r="I427" i="42" s="1"/>
  <c r="I428" i="42" s="1"/>
  <c r="I429" i="42" s="1"/>
  <c r="I430" i="42" s="1"/>
  <c r="I431" i="42" s="1"/>
  <c r="I432" i="42" s="1"/>
  <c r="I433" i="42" s="1"/>
  <c r="I434" i="42" s="1"/>
  <c r="I435" i="42" s="1"/>
  <c r="I436" i="42" s="1"/>
  <c r="I437" i="42" s="1"/>
  <c r="I438" i="42" s="1"/>
  <c r="I439" i="42" s="1"/>
  <c r="I440" i="42" s="1"/>
  <c r="I441" i="42" s="1"/>
  <c r="I442" i="42" s="1"/>
  <c r="I443" i="42" s="1"/>
  <c r="I444" i="42" s="1"/>
  <c r="I445" i="42" s="1"/>
  <c r="I446" i="42" s="1"/>
  <c r="I447" i="42" s="1"/>
  <c r="I448" i="42" s="1"/>
  <c r="I449" i="42" s="1"/>
  <c r="I450" i="42" s="1"/>
  <c r="I451" i="42" s="1"/>
  <c r="I452" i="42" s="1"/>
  <c r="I453" i="42" s="1"/>
  <c r="I454" i="42" s="1"/>
  <c r="I455" i="42" s="1"/>
  <c r="I456" i="42" s="1"/>
  <c r="I457" i="42" s="1"/>
  <c r="I458" i="42" s="1"/>
  <c r="I459" i="42" s="1"/>
  <c r="I460" i="42" s="1"/>
  <c r="I461" i="42" s="1"/>
  <c r="I462" i="42" s="1"/>
  <c r="I463" i="42" s="1"/>
  <c r="I464" i="42" s="1"/>
  <c r="I465" i="42" s="1"/>
  <c r="I466" i="42" s="1"/>
  <c r="I467" i="42" s="1"/>
  <c r="I468" i="42" s="1"/>
  <c r="I469" i="42" s="1"/>
  <c r="I470" i="42" s="1"/>
  <c r="I471" i="42" s="1"/>
  <c r="I472" i="42" s="1"/>
  <c r="I473" i="42" s="1"/>
  <c r="I474" i="42" s="1"/>
  <c r="I475" i="42" s="1"/>
  <c r="I476" i="42" s="1"/>
  <c r="I477" i="42" s="1"/>
  <c r="I478" i="42" s="1"/>
  <c r="I479" i="42" s="1"/>
  <c r="I480" i="42" s="1"/>
  <c r="I481" i="42" s="1"/>
  <c r="C18" i="39" l="1"/>
  <c r="B8" i="39" l="1"/>
  <c r="B9" i="39" s="1"/>
  <c r="B10" i="39" s="1"/>
  <c r="B11" i="39" s="1"/>
  <c r="B12" i="39" s="1"/>
  <c r="B13" i="39" s="1"/>
  <c r="B14" i="39" s="1"/>
  <c r="B15" i="39" s="1"/>
  <c r="B16" i="39" s="1"/>
  <c r="B17" i="39" s="1"/>
  <c r="B41" i="29" l="1"/>
</calcChain>
</file>

<file path=xl/sharedStrings.xml><?xml version="1.0" encoding="utf-8"?>
<sst xmlns="http://schemas.openxmlformats.org/spreadsheetml/2006/main" count="1621" uniqueCount="645">
  <si>
    <t>Ensemble</t>
  </si>
  <si>
    <t>tendanciel</t>
  </si>
  <si>
    <t>Population active</t>
  </si>
  <si>
    <t>Diplômés du supérieur</t>
  </si>
  <si>
    <t>Efforts de réduction des émissions de GES</t>
  </si>
  <si>
    <t>Permettant d’atteindre les objectifs bas carbone en 2030</t>
  </si>
  <si>
    <t>Changements de comportement</t>
  </si>
  <si>
    <t>Modérés (Référence)</t>
  </si>
  <si>
    <t>Forts (Covid +)</t>
  </si>
  <si>
    <t>Caractéristiques</t>
  </si>
  <si>
    <t>Projections de 2016</t>
  </si>
  <si>
    <t>Projections de 2021</t>
  </si>
  <si>
    <t>Fécondité</t>
  </si>
  <si>
    <t>Indice conjoncturel de fécondité (ICF)</t>
  </si>
  <si>
    <t>1,95 sur toute la période </t>
  </si>
  <si>
    <t>1,80 à partir de 2023</t>
  </si>
  <si>
    <t>Espérance de vie</t>
  </si>
  <si>
    <t>Espérance de vie à la naissance des femmes</t>
  </si>
  <si>
    <t>93,0 ans en 2070</t>
  </si>
  <si>
    <t>90,0 ans en 2070</t>
  </si>
  <si>
    <t>Espérance de vie à la naissance des hommes</t>
  </si>
  <si>
    <t>90,1 ans en 2070</t>
  </si>
  <si>
    <t>87,5 ans en 2070</t>
  </si>
  <si>
    <t>Migration</t>
  </si>
  <si>
    <t>Valeur du solde migratoire</t>
  </si>
  <si>
    <t>+ 70 000 par an sur toute la période</t>
  </si>
  <si>
    <t>Limités aux mesures existantes 2021</t>
  </si>
  <si>
    <t>Variation</t>
  </si>
  <si>
    <t>Départ
(2019)</t>
  </si>
  <si>
    <t>Arrivée
(2030)</t>
  </si>
  <si>
    <t xml:space="preserve">Chemin parcouru en 2030 depuis 2015 par rapport aux obj. SNBC 
</t>
  </si>
  <si>
    <t>Tendance historique</t>
  </si>
  <si>
    <t>Pré-crise</t>
  </si>
  <si>
    <t>A mesures climat existantes</t>
  </si>
  <si>
    <t>Bas carbone</t>
  </si>
  <si>
    <t>Objectifs SNBC</t>
  </si>
  <si>
    <t>hypothèse de croissance des émissions contrefactuelle</t>
  </si>
  <si>
    <t>Réduction des émissions par rapport à 2015</t>
  </si>
  <si>
    <t>Investissements</t>
  </si>
  <si>
    <t>Réduction des émissions</t>
  </si>
  <si>
    <t>Référence</t>
  </si>
  <si>
    <t>Covid+</t>
  </si>
  <si>
    <t>Objectif bas carbone</t>
  </si>
  <si>
    <t xml:space="preserve">Ecart de PIB au précrise                                                               (Ecart en point de PIB précrise en 2030)                           </t>
  </si>
  <si>
    <t>Chômage                                                                                            (Taux de chômage en 2030)</t>
  </si>
  <si>
    <t>Ecart d'emploi au précrise (Ecart en milliers de personnes physiques en 2030)</t>
  </si>
  <si>
    <t>Covid+/bas carbone</t>
  </si>
  <si>
    <t>Titulaires au plus du baccalauréat</t>
  </si>
  <si>
    <t>PIB
(Taux de croissance annuel moyen 2019-2030)</t>
  </si>
  <si>
    <t>Productivité du travail
(Taux de croissance annuel moyen 2019-2030)</t>
  </si>
  <si>
    <t>À mesures climat existantes</t>
  </si>
  <si>
    <t>Figure 2 –  Projections de population active par niveau de diplôme, 1983-2030</t>
  </si>
  <si>
    <t>Tableau 1 – Hypothèses démographiques retenues dans le scénario central de projection de population</t>
  </si>
  <si>
    <t>Tableau 2 – Quatre scénarios alternatifs pour tenir compte des incertitudes</t>
  </si>
  <si>
    <t>Tableau 3 – Principales hypothèses macroéconomiques, 2019-2030</t>
  </si>
  <si>
    <t>Figure 3 –  Variation annuelle de l’emploi dans le scénario de référence, 2019-2030</t>
  </si>
  <si>
    <t>Figure 4 – Croissance de l’investissement climat et des réductions des émissions de CO2 selon les scénarios, 2021-2030</t>
  </si>
  <si>
    <t>Figure 5 – Les secteurs les plus dynamiques dans le scénario de référence, 2019-2030</t>
  </si>
  <si>
    <t>Variation de l'emploi entre 2019 et 2030 (en PP en milliers)</t>
  </si>
  <si>
    <t>GZ</t>
  </si>
  <si>
    <t xml:space="preserve">Commerce </t>
  </si>
  <si>
    <t>CL</t>
  </si>
  <si>
    <t>Matériels de transport</t>
  </si>
  <si>
    <t>JA</t>
  </si>
  <si>
    <t>Édition, audiovisuel et diffusion</t>
  </si>
  <si>
    <t>MC</t>
  </si>
  <si>
    <t>Autres activités spécialisées, scientifiques et techniques</t>
  </si>
  <si>
    <t>EZ</t>
  </si>
  <si>
    <t xml:space="preserve">Eau, assainissement, déchets </t>
  </si>
  <si>
    <t>LZ</t>
  </si>
  <si>
    <t>Activités immobilières</t>
  </si>
  <si>
    <t>TZ</t>
  </si>
  <si>
    <t>Activités des ménages en tant qu'employeurs</t>
  </si>
  <si>
    <t>PZ</t>
  </si>
  <si>
    <t>Enseignement</t>
  </si>
  <si>
    <t>CA</t>
  </si>
  <si>
    <t>Agroalimentaire</t>
  </si>
  <si>
    <t>RZ</t>
  </si>
  <si>
    <t>Arts, spectacles et activités récréatives</t>
  </si>
  <si>
    <t>IZ</t>
  </si>
  <si>
    <t>Hébergement et restauration</t>
  </si>
  <si>
    <t>MB</t>
  </si>
  <si>
    <t xml:space="preserve">Recherche &amp; développement </t>
  </si>
  <si>
    <t>SZ</t>
  </si>
  <si>
    <t>Autres activités de services</t>
  </si>
  <si>
    <t>QB</t>
  </si>
  <si>
    <t xml:space="preserve">Médico-social et action sociale </t>
  </si>
  <si>
    <t>JC</t>
  </si>
  <si>
    <t>Activités informatiques et services d'information</t>
  </si>
  <si>
    <t>NZ</t>
  </si>
  <si>
    <t>Services administratifs et de soutien</t>
  </si>
  <si>
    <t>FZ</t>
  </si>
  <si>
    <t>Construction</t>
  </si>
  <si>
    <t>MA</t>
  </si>
  <si>
    <t>Activités juridiques, comptables, de gestion, d'architecture, d'ingénierie</t>
  </si>
  <si>
    <t>QA</t>
  </si>
  <si>
    <t xml:space="preserve">Santé </t>
  </si>
  <si>
    <t>CF</t>
  </si>
  <si>
    <t>Pharmacie</t>
  </si>
  <si>
    <t>CD</t>
  </si>
  <si>
    <t>Cokéfaction et raffinage</t>
  </si>
  <si>
    <t>CE</t>
  </si>
  <si>
    <t>Chimie</t>
  </si>
  <si>
    <t>BZ</t>
  </si>
  <si>
    <t>Industries extractives</t>
  </si>
  <si>
    <t>CB</t>
  </si>
  <si>
    <t>Textile et habillement</t>
  </si>
  <si>
    <t>DZ</t>
  </si>
  <si>
    <t>Énergie</t>
  </si>
  <si>
    <t>CI</t>
  </si>
  <si>
    <t>Produits informatiques, électroniques et optiques</t>
  </si>
  <si>
    <t>CJ</t>
  </si>
  <si>
    <t>Équipements électriques</t>
  </si>
  <si>
    <t>Figure 6 – Les secteurs les moins dynamiques dans le scénario de référence, 2019-2030</t>
  </si>
  <si>
    <t>CK</t>
  </si>
  <si>
    <t xml:space="preserve">Machines et équipements </t>
  </si>
  <si>
    <t>CC</t>
  </si>
  <si>
    <t>Bois, papier et imprimerie</t>
  </si>
  <si>
    <t>JB</t>
  </si>
  <si>
    <t>Télécommunications</t>
  </si>
  <si>
    <t>CG</t>
  </si>
  <si>
    <t xml:space="preserve">Caoutchouc-plastique </t>
  </si>
  <si>
    <t>CM</t>
  </si>
  <si>
    <t>CH</t>
  </si>
  <si>
    <t xml:space="preserve">Métallurgie </t>
  </si>
  <si>
    <t>AZ</t>
  </si>
  <si>
    <t>Agriculture</t>
  </si>
  <si>
    <t>HZ</t>
  </si>
  <si>
    <t>Transports et entreposage</t>
  </si>
  <si>
    <t>OZ</t>
  </si>
  <si>
    <t>Administration publique</t>
  </si>
  <si>
    <t>KZ</t>
  </si>
  <si>
    <t>Finance et assurance</t>
  </si>
  <si>
    <t>TOT</t>
  </si>
  <si>
    <t>TOTAL</t>
  </si>
  <si>
    <t>Figure 7 – Variation de l’emploi dans l’industrie dans le scénario de référence, 2019-2030</t>
  </si>
  <si>
    <t>Annee</t>
  </si>
  <si>
    <t>Métiers</t>
  </si>
  <si>
    <t>Branche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</si>
  <si>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</si>
  <si>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</si>
  <si>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</si>
  <si>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</si>
  <si>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</si>
  <si>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</si>
  <si>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</si>
  <si>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</si>
  <si>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</si>
  <si>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</si>
  <si>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</si>
  <si>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</si>
  <si>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</si>
  <si>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</si>
  <si>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</si>
  <si>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</si>
  <si>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</si>
  <si>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</si>
  <si>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</si>
  <si>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</si>
  <si>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</si>
  <si>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</si>
  <si>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</si>
  <si>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Figure 8 – Variation de l’emploi dans l'industrie entre 2008-2019 et 2019-2030 dans le scénario de référence</t>
  </si>
  <si>
    <t>evo 2019-2030</t>
  </si>
  <si>
    <t>Niveau 2019</t>
  </si>
  <si>
    <t>evo 2008-2030</t>
  </si>
  <si>
    <t xml:space="preserve">Caoutchouc, plastique et produits minéraux </t>
  </si>
  <si>
    <t>Bois,  papier et imprimerie</t>
  </si>
  <si>
    <t>Tableau 4 – Comparaison des projections de valeurs ajoutées dans l’industrie des scénarios « RTE-réindustrialisation profonde » et Métiers 2030</t>
  </si>
  <si>
    <t>Taux de croissance annuel moyen de la valeur ajoutée par branche industrielle entre 2019 et 2030 selon le scénario</t>
  </si>
  <si>
    <t>RTE</t>
  </si>
  <si>
    <t>Métiers 2030</t>
  </si>
  <si>
    <t>Réindustrialisation profonde</t>
  </si>
  <si>
    <t>Fabrication de denrées alimentaires, de boissons et de produits à base de tabac</t>
  </si>
  <si>
    <t>Fabrication de textiles, industries de l'habillement, industrie du cuir et de la chaussure</t>
  </si>
  <si>
    <t>Travail du bois, industries du papier et imprimerie</t>
  </si>
  <si>
    <t>Industrie chimique</t>
  </si>
  <si>
    <t>Industrie pharmaceutique</t>
  </si>
  <si>
    <t>Fabrication de produits en caoutchouc et en plastique ainsi que d'autres produits minéraux non métalliques</t>
  </si>
  <si>
    <t>Métallurgie et fabrication de produits métalliques à l'exception des machines et des équipements</t>
  </si>
  <si>
    <t>Fabrication de produits informatiques, électroniques et optiques</t>
  </si>
  <si>
    <t>Fabrication d'équipements électriques</t>
  </si>
  <si>
    <t>Fabrication de machines et équipements n.c.a.</t>
  </si>
  <si>
    <t>Fabrication de matériels de transport</t>
  </si>
  <si>
    <t>Autres industries manufacturières ; réparation et installation de machines et d'équipements</t>
  </si>
  <si>
    <t>Total industrie manufacturière</t>
  </si>
  <si>
    <t xml:space="preserve">Tableau 5 – Variation de l’activité dans un scénario de « réindustrialisation profonde accélérée »
</t>
  </si>
  <si>
    <t>Taux de croissance annuel moyen de la valeur ajoutée par branche industrielle entre 2019 et 2030</t>
  </si>
  <si>
    <t>Réindustrialisation profonde accélérée</t>
  </si>
  <si>
    <t>Figure 9 – Effets sur l’emploi des changements de comportement, en écart au scénario pré-crise, 2019-2030 (en personnes physiques)</t>
  </si>
  <si>
    <t>Hôtels-restaurants et activités récréatives &amp; culturelles</t>
  </si>
  <si>
    <t>Activités scientifiques, techniques et de soutien</t>
  </si>
  <si>
    <t>Commerce</t>
  </si>
  <si>
    <t>Services numériques et matériels informatiques</t>
  </si>
  <si>
    <t>Services et matériels de transport</t>
  </si>
  <si>
    <t>Industrie</t>
  </si>
  <si>
    <t>Agriculture et agroalimentaire</t>
  </si>
  <si>
    <t>Construction et activités immobilières</t>
  </si>
  <si>
    <t>Activités médicales</t>
  </si>
  <si>
    <t>Figure 10 – Effet sur l’emploi du scénario bas carbone, en écart au scénario de référence, 2019-2030 (en personnes physiques et en points de %)</t>
  </si>
  <si>
    <t>Services non marchands</t>
  </si>
  <si>
    <t xml:space="preserve">Agriculture </t>
  </si>
  <si>
    <t>Autres services marchands</t>
  </si>
  <si>
    <t>Poids dans la VA</t>
  </si>
  <si>
    <t>Référence-bas carbone</t>
  </si>
  <si>
    <t>Covid+-bas carbone</t>
  </si>
  <si>
    <t>Services marchands</t>
  </si>
  <si>
    <t>Total</t>
  </si>
  <si>
    <t>Poids dans l'emploi</t>
  </si>
  <si>
    <t>Variation d'emploi entre 2019 et 2030</t>
  </si>
  <si>
    <t>CCM-SNBC</t>
  </si>
  <si>
    <t>CCM-AME2021</t>
  </si>
  <si>
    <t>CCF-SNBC</t>
  </si>
  <si>
    <t>CCF-AME2021</t>
  </si>
  <si>
    <t>Secteur non marchand</t>
  </si>
  <si>
    <t>Figure 13 – Les dix secteurs les plus créateurs d’emplois exercés par des diplômés du supérieur et l’industrie, 2019-2030</t>
  </si>
  <si>
    <t xml:space="preserve">Variation d'emplois </t>
  </si>
  <si>
    <t>Emplois</t>
  </si>
  <si>
    <t>Variation en %</t>
  </si>
  <si>
    <t>Etiquette</t>
  </si>
  <si>
    <t>Etiquette déséqui</t>
  </si>
  <si>
    <t>Solde</t>
  </si>
  <si>
    <t>Effet secteur</t>
  </si>
  <si>
    <t>Effet diplôme</t>
  </si>
  <si>
    <t>Recherche &amp; développement</t>
  </si>
  <si>
    <t>Santé</t>
  </si>
  <si>
    <t>Figure 14 – Les dix secteurs les plus créateurs d’emplois exercés par des non diplômés du supérieur et l’industrie, 2019-2030</t>
  </si>
  <si>
    <t>Figure 15 – Les dix secteurs les plus destructeurs d’emplois exercés par des non diplômés du supérieur et l’industrie, 2019-2030</t>
  </si>
  <si>
    <t>Services généraux de l'administration</t>
  </si>
  <si>
    <t>Figure 16 – Les métiers en plus forte expansion entre 2019 et 2030</t>
  </si>
  <si>
    <t>Effectifs</t>
  </si>
  <si>
    <t>Croissance en %</t>
  </si>
  <si>
    <t>Professions paramédicales</t>
  </si>
  <si>
    <t>Techniciens et agents de maîtrise de la maintenance</t>
  </si>
  <si>
    <t>Techniciens des services administratifs, comptables et financiers</t>
  </si>
  <si>
    <t>Médecins et assimilés</t>
  </si>
  <si>
    <t>Personnels d'études et de recherche</t>
  </si>
  <si>
    <t>Ouvriers peu qualifiés de la manutention</t>
  </si>
  <si>
    <t>Cadres du bâtiment et des travaux publics</t>
  </si>
  <si>
    <t>Ingénieurs et cadres techniques de l'industrie</t>
  </si>
  <si>
    <t>Cadres des services administratifs, comptables et financiers</t>
  </si>
  <si>
    <t>Ouvriers qualifiés de la manutention</t>
  </si>
  <si>
    <t>Aides à domicile</t>
  </si>
  <si>
    <t>Cadres commerciaux et technico-commerciaux</t>
  </si>
  <si>
    <t>Aides-soignants</t>
  </si>
  <si>
    <t>Infirmiers, sages-femmes</t>
  </si>
  <si>
    <t>Ingénieurs de l'informatique</t>
  </si>
  <si>
    <t>Figure 17 –Les métiers en plus forte contraction entre 2019 et 2030</t>
  </si>
  <si>
    <t>Ouvriers qualifiés de la maintenance</t>
  </si>
  <si>
    <t>Ouvriers peu qualifiés du gros œuvre du bâtiment,
des travaux publics, du béton et de l'extraction</t>
  </si>
  <si>
    <t>Ouvriers qualifiés travaillant par enlèvement de métal</t>
  </si>
  <si>
    <t>Agents administratifs et commerciaux des transports et du tourisme</t>
  </si>
  <si>
    <t>Ouvriers qualifiés de la réparation automobile</t>
  </si>
  <si>
    <t>Ouvriers peu qualifiés des industries de process</t>
  </si>
  <si>
    <t>Ouvriers qualifiés de la mécanique</t>
  </si>
  <si>
    <t>Agriculteurs, éleveurs, sylviculteurs, bûcherons</t>
  </si>
  <si>
    <t>Secrétaires de direction</t>
  </si>
  <si>
    <t>Techniciens de la banque et des assurances</t>
  </si>
  <si>
    <t>Employés de la banque et des assurances</t>
  </si>
  <si>
    <t>Employés administratifs d'entreprise</t>
  </si>
  <si>
    <t>Secrétaires</t>
  </si>
  <si>
    <t>Employés de la comptabilité</t>
  </si>
  <si>
    <t>Employés administratifs de la fonction publique (catégorie C et assimilés)</t>
  </si>
  <si>
    <t>Figure 18 – Variation de l’emploi dans les métiers de l’industrie, entre 2019 et 2030</t>
  </si>
  <si>
    <t>2019-2030</t>
  </si>
  <si>
    <t>libfap87</t>
  </si>
  <si>
    <t>Effet métier</t>
  </si>
  <si>
    <t>Variaton totale</t>
  </si>
  <si>
    <t>D4Z : Ouvriers qualifiés de la mécanique</t>
  </si>
  <si>
    <t>E0Z : Ouvriers peu qualifiés des industries de process</t>
  </si>
  <si>
    <t>G0B : Ouvriers qualifiés de la réparation automobile</t>
  </si>
  <si>
    <t>D1Z : Ouvriers qualifiés travaillant par enlèvement de métal</t>
  </si>
  <si>
    <t>G0A : Ouvriers qualifiés de la maintenance</t>
  </si>
  <si>
    <t>Ouvriers qualifiés de l'électricité et de l'électronique</t>
  </si>
  <si>
    <t>C1Z : Ouvriers qualifiés de l'électricité et de l'électronique</t>
  </si>
  <si>
    <t>Ouvriers qualifiés travaillant par formage de métal</t>
  </si>
  <si>
    <t>D2Z : Ouvriers qualifiés travaillant par formage de métal</t>
  </si>
  <si>
    <t>Ouvriers qualifiés des industries de process</t>
  </si>
  <si>
    <t>E1Z : Ouvriers qualifiés des industries de process</t>
  </si>
  <si>
    <t>Ouvriers des industries graphiques</t>
  </si>
  <si>
    <t>F4Z : Ouvriers des industries graphiques</t>
  </si>
  <si>
    <t>Ouvriers peu qualifiés du textile et du cuir</t>
  </si>
  <si>
    <t>F0Z : Ouvriers peu qualifiés du textile et du cuir</t>
  </si>
  <si>
    <t>Ouvriers peu qualifiés travaillant par enlèvement ou formage de métal</t>
  </si>
  <si>
    <t>D0Z : Ouvriers peu qualifiés travaillant par enlèvement ou formage de métal</t>
  </si>
  <si>
    <t>Ouvriers qualifiés du travail du bois et de l'ameublement</t>
  </si>
  <si>
    <t>F3Z : Ouvriers qualifiés du travail du bois et de l'ameublement</t>
  </si>
  <si>
    <t>Techniciens et agents de maîtrise des matériaux souples,
du bois et des industries graphiques</t>
  </si>
  <si>
    <t>F5Z : Techniciens et agents de maîtrise des matériaux souples, du bois et des industries graphiques</t>
  </si>
  <si>
    <t>Ouvriers peu qualifiés du travail du bois et de l'ameublement</t>
  </si>
  <si>
    <t>F2Z : Ouvriers peu qualifiés du travail du bois et de l'ameublement</t>
  </si>
  <si>
    <t>Ouvriers peu qualifiés de l'électricité et de l'électronique</t>
  </si>
  <si>
    <t>C0Z : Ouvriers peu qualifiés de l'électricité et de l'électronique</t>
  </si>
  <si>
    <t>Techniciens et agents de maîtrise de l'électricité et de l'électronique</t>
  </si>
  <si>
    <t>C2Z : Techniciens et agents de maîtrise de l'électricité et de l'électronique</t>
  </si>
  <si>
    <t>Techniciens et agents de maîtrise des industries de process</t>
  </si>
  <si>
    <t>E2Z : Techniciens et agents de maîtrise des industries de process</t>
  </si>
  <si>
    <t>Ouvriers qualifiés du textile et du cuir</t>
  </si>
  <si>
    <t>F1Z : Ouvriers qualifiés du textile et du cuir</t>
  </si>
  <si>
    <t>Ouvriers peu qualifiés de la mécanique</t>
  </si>
  <si>
    <t>D3Z : Ouvriers peu qualifiés de la mécanique</t>
  </si>
  <si>
    <t>Techniciens et agents de maîtrise des industries mécaniques</t>
  </si>
  <si>
    <t>D6Z : Techniciens et agents de maîtrise des industries mécaniques</t>
  </si>
  <si>
    <t>G1Z : Techniciens et agents de maîtrise de la maintenance</t>
  </si>
  <si>
    <t>H0Z : Ingénieurs et cadres techniques de l'industrie</t>
  </si>
  <si>
    <t>Figure 19 – Les quinze secteurs d’activité contribuant le plus à la progression de l’emploi des métiers industriels dans le scénario de référence (2019-2030)</t>
  </si>
  <si>
    <t>FAP</t>
  </si>
  <si>
    <t>Part de diplômés du supérieur en 2030</t>
  </si>
  <si>
    <t>Figure 21 – Les dix métiers les plus créateurs et les dix métiers les plus destructeurs d’emplois occupés par les moins diplômés entre 2019 et 2030</t>
  </si>
  <si>
    <t>Part de non diplômés du supérieur</t>
  </si>
  <si>
    <t>Maîtrise des magasins et intermédiaires du commerce</t>
  </si>
  <si>
    <t>Vendeurs</t>
  </si>
  <si>
    <t>Caissiers, employés de libre service</t>
  </si>
  <si>
    <t>Professionnels de l'action culturelle, sportive et surveillants</t>
  </si>
  <si>
    <t>Bouchers, charcutiers, boulangers</t>
  </si>
  <si>
    <t>Ouvriers qualifiés des travaux publics, du béton et de l'extraction</t>
  </si>
  <si>
    <t>Cuisiniers</t>
  </si>
  <si>
    <t>Agents d'entretien</t>
  </si>
  <si>
    <t>Ouvriers qualifiés du second œuvre du bâtiment</t>
  </si>
  <si>
    <t>Figure 22 – Evolution de la taille moyenne des générations (en milliers)</t>
  </si>
  <si>
    <t>Année de naissance</t>
  </si>
  <si>
    <t>Moyenne</t>
  </si>
  <si>
    <t>Figure 23 – Les quinze métiers ayant le plus fort taux de départs en fin de carrière d’ici à 2030</t>
  </si>
  <si>
    <t>taux</t>
  </si>
  <si>
    <t>effectifs</t>
  </si>
  <si>
    <t>Assistants maternels</t>
  </si>
  <si>
    <t>Patrons et cadres d'hôtels, cafés, restaurants</t>
  </si>
  <si>
    <t>Professions intermédiaires administratives de la fonction publique (catégorie B et assimilés)</t>
  </si>
  <si>
    <t>Techniciens et agents de maîtrise des matériaux souples, du bois et des industries graphiques</t>
  </si>
  <si>
    <t>Personnels de ménage</t>
  </si>
  <si>
    <t>Figure 24 – Les quinze métiers ayant le plus faible taux de départs en fin de carrière d’ici à 2030</t>
  </si>
  <si>
    <t>Coiffeurs, esthéticiens</t>
  </si>
  <si>
    <t>Professionnels du droit (hors juristes en entreprise)</t>
  </si>
  <si>
    <t>Professionnels de la communication et de l'information</t>
  </si>
  <si>
    <t>Employés et agents de maîtrise de l'hôtellerie et de la restauration</t>
  </si>
  <si>
    <t>Artisans, politique et clergé</t>
  </si>
  <si>
    <t>Techniciens de l'informatique</t>
  </si>
  <si>
    <t>Employés et opérateurs de l'informatique</t>
  </si>
  <si>
    <t>Ouvriers peu qualifiés du second œuvre du bâtiment</t>
  </si>
  <si>
    <t>Figure 25 – Flux annuels de créations/destructions nettes d’emplois et de départs en fin de carrière, observés et projetés</t>
  </si>
  <si>
    <t>Départs en fin de carrière</t>
  </si>
  <si>
    <t>Créations nettes d'emploi</t>
  </si>
  <si>
    <t>2008-2019</t>
  </si>
  <si>
    <t>2019-2025</t>
  </si>
  <si>
    <t>2025-2030</t>
  </si>
  <si>
    <t>Hors chômage</t>
  </si>
  <si>
    <t>Le Système SAS</t>
  </si>
  <si>
    <t>DDIPL</t>
  </si>
  <si>
    <t>tot3</t>
  </si>
  <si>
    <t>tot4</t>
  </si>
  <si>
    <t>tot5</t>
  </si>
  <si>
    <t>tot6</t>
  </si>
  <si>
    <t>tot7</t>
  </si>
  <si>
    <t>tot8</t>
  </si>
  <si>
    <t>tot9</t>
  </si>
  <si>
    <t>tot10</t>
  </si>
  <si>
    <t>tot11</t>
  </si>
  <si>
    <t>tot12</t>
  </si>
  <si>
    <t>tot13</t>
  </si>
  <si>
    <t>tot14</t>
  </si>
  <si>
    <t>tot15</t>
  </si>
  <si>
    <t>tot16</t>
  </si>
  <si>
    <t>tot17</t>
  </si>
  <si>
    <t>tot18</t>
  </si>
  <si>
    <t>&gt;Bac</t>
  </si>
  <si>
    <t>&lt;=Bac</t>
  </si>
  <si>
    <t>% dip sup</t>
  </si>
  <si>
    <t>,</t>
  </si>
  <si>
    <t xml:space="preserve">Figure 26 – Les métiers comptant le plus de postes à pourvoir dans le scénario de référence entre 2019 et 2030
</t>
  </si>
  <si>
    <t>FAP agrégées</t>
  </si>
  <si>
    <t>effectif 2019</t>
  </si>
  <si>
    <t>Postes à pourvoir</t>
  </si>
  <si>
    <t>Enseignants</t>
  </si>
  <si>
    <t>Conducteurs de véhicules</t>
  </si>
  <si>
    <t>Figure 27 – Les métiers avec les taux de postes à pourvoir les plus élevés dans le scénario de référence entre 2019 et 2030</t>
  </si>
  <si>
    <t>postes à pourvoir</t>
  </si>
  <si>
    <t>Agents d'exploitation des transports</t>
  </si>
  <si>
    <t>Dirigeants d'entreprises</t>
  </si>
  <si>
    <t>Ouvriers du textile et du cuir</t>
  </si>
  <si>
    <t xml:space="preserve">Figure 28 – Les métiers ayant le plus de débutants entre 2019 et 2030, en milliers
</t>
  </si>
  <si>
    <t>N'ayant pas dépassé le baccalauréat</t>
  </si>
  <si>
    <t>Attachés commerciaux et représentants</t>
  </si>
  <si>
    <t>Figure 29 – Les métiers ayant la part de débutants la plus élevée entre 2019 et 2030, en pourcentage</t>
  </si>
  <si>
    <t>part débutants</t>
  </si>
  <si>
    <t>Techniciens et cadres de l'agriculture</t>
  </si>
  <si>
    <t>Armée, police, pompiers</t>
  </si>
  <si>
    <t>Professionnels de l'action sociale et de l'orientation</t>
  </si>
  <si>
    <t>Employés des services divers</t>
  </si>
  <si>
    <t>Ouvriers qualifiés du gros œuvre du bâtiment</t>
  </si>
  <si>
    <t>Assistantes maternelles</t>
  </si>
  <si>
    <t>Figure 30 – Les métiers ayant la part des débutants la plus faible entre 2019 et 2030, en pourcentage</t>
  </si>
  <si>
    <t>Employés de maison</t>
  </si>
  <si>
    <t xml:space="preserve">Figure 31 – Les métiers qui recruteraient le plus de jeunes diplômés du supérieur entre 2019 et 2030 dans le scénario de référence </t>
  </si>
  <si>
    <t>CN &gt; bac</t>
  </si>
  <si>
    <t>Figure 32 – Les métiers qui recruteraient le plus de jeunes moins diplômés entre 2019 et 2030 dans le scénario de référence</t>
  </si>
  <si>
    <t>CN &lt;= bac</t>
  </si>
  <si>
    <t xml:space="preserve">Tableau 7  - Répartition des diplômés d’écoles d’ingénieurs en 2013 selon les métiers qu’ils exercent en 2016 
</t>
  </si>
  <si>
    <t>Métier exercé</t>
  </si>
  <si>
    <t>Part de diplômés </t>
  </si>
  <si>
    <t>d’école d’ingénieurs</t>
  </si>
  <si>
    <t>Personnels d’études et de recherche</t>
  </si>
  <si>
    <t>19 %</t>
  </si>
  <si>
    <t>Ingénieurs et cadres techniques de l’industrie</t>
  </si>
  <si>
    <t>18 %</t>
  </si>
  <si>
    <t>Ingénieurs de l’informatique</t>
  </si>
  <si>
    <t>12 %</t>
  </si>
  <si>
    <t>6 %</t>
  </si>
  <si>
    <t>Autres</t>
  </si>
  <si>
    <t>39 %</t>
  </si>
  <si>
    <t xml:space="preserve">Figure 33 - Niveaux de diplôme des moins de 35 ans selon les métiers les plus exercés par les jeunes diplômés d’écoles d’ingénieurs </t>
  </si>
  <si>
    <t>FAP 87</t>
  </si>
  <si>
    <t>Master</t>
  </si>
  <si>
    <t>Doctorat</t>
  </si>
  <si>
    <t>Besoins en recrutement</t>
  </si>
  <si>
    <t>Jeunes débutants</t>
  </si>
  <si>
    <t xml:space="preserve">Déséquilibre </t>
  </si>
  <si>
    <t>Dénominateur</t>
  </si>
  <si>
    <t>Déséquilibre en pct</t>
  </si>
  <si>
    <t>Dés rapporté au BDR</t>
  </si>
  <si>
    <t>Etiquette - JDB</t>
  </si>
  <si>
    <t>Etiquette création/déstruction d'emploi</t>
  </si>
  <si>
    <t>Déséquilibre ne pct</t>
  </si>
  <si>
    <t>Etiquette jeunes débutants</t>
  </si>
  <si>
    <t>Année</t>
  </si>
  <si>
    <t>Code FAP 87</t>
  </si>
  <si>
    <t>Libellé FAP 87</t>
  </si>
  <si>
    <t>Emploi moyen (2017-2019)</t>
  </si>
  <si>
    <t>Tension</t>
  </si>
  <si>
    <t>Tension discret</t>
  </si>
  <si>
    <t>% déséquilibre</t>
  </si>
  <si>
    <t>M2Z</t>
  </si>
  <si>
    <t>D6Z</t>
  </si>
  <si>
    <t>Techniciens et AM des industries mécaniques</t>
  </si>
  <si>
    <t>B7Z</t>
  </si>
  <si>
    <t>C2Z</t>
  </si>
  <si>
    <t>Techniciens et AM de l'électricité et de l'électronique</t>
  </si>
  <si>
    <t>G0B</t>
  </si>
  <si>
    <t>OQ de la réparation automobile</t>
  </si>
  <si>
    <t>D1Z</t>
  </si>
  <si>
    <t>OQ travaillant par enlèvement de métal</t>
  </si>
  <si>
    <t>G1Z</t>
  </si>
  <si>
    <t>Techniciens et AM de la maintenance</t>
  </si>
  <si>
    <t>B6Z</t>
  </si>
  <si>
    <t>Techniciens et AM du bâtiment et des travaux publics</t>
  </si>
  <si>
    <t>T2A</t>
  </si>
  <si>
    <t>D2Z</t>
  </si>
  <si>
    <t>OQ travaillant par formage de métal</t>
  </si>
  <si>
    <t>H0Z</t>
  </si>
  <si>
    <t>B2Z</t>
  </si>
  <si>
    <t>OQ du gros œuvre du bâtiment</t>
  </si>
  <si>
    <t>B4Z</t>
  </si>
  <si>
    <t>OQ du second œuvre du bâtiment</t>
  </si>
  <si>
    <t>S0Z</t>
  </si>
  <si>
    <t>T0Z</t>
  </si>
  <si>
    <t>B5Z</t>
  </si>
  <si>
    <t>Conducteurs d'engins du bâtiment et des travaux publics</t>
  </si>
  <si>
    <t>J3Z</t>
  </si>
  <si>
    <t>M1Z</t>
  </si>
  <si>
    <t>V3Z</t>
  </si>
  <si>
    <t>B1Z</t>
  </si>
  <si>
    <t>OQ des travaux publics, du béton et de l'extraction</t>
  </si>
  <si>
    <t>N0Z</t>
  </si>
  <si>
    <t>E2Z</t>
  </si>
  <si>
    <t>Techniciens et AM des industries de process</t>
  </si>
  <si>
    <t>C1Z</t>
  </si>
  <si>
    <t>OQ de l'électricité et de l'électronique</t>
  </si>
  <si>
    <t>R2Z</t>
  </si>
  <si>
    <t>G0A</t>
  </si>
  <si>
    <t>OQ de la maintenance</t>
  </si>
  <si>
    <t>D4Z</t>
  </si>
  <si>
    <t>OQ de la mécanique</t>
  </si>
  <si>
    <t>L4Z</t>
  </si>
  <si>
    <t>F5Z</t>
  </si>
  <si>
    <t>Techniciens et AM des matériaux souples, du bois et des industries graphiques</t>
  </si>
  <si>
    <t>T1Z</t>
  </si>
  <si>
    <t>J6Z</t>
  </si>
  <si>
    <t>Cadres des transports, de la logistique et navigants de l'aviation</t>
  </si>
  <si>
    <t>B3Z</t>
  </si>
  <si>
    <t>OPQ du second œuvre du bâtiment</t>
  </si>
  <si>
    <t>T2B</t>
  </si>
  <si>
    <t>F2A</t>
  </si>
  <si>
    <t>OPQ du travail du bois et de l'ameublement</t>
  </si>
  <si>
    <t>S1Z</t>
  </si>
  <si>
    <t>L5Z</t>
  </si>
  <si>
    <t>Q1Z</t>
  </si>
  <si>
    <t>V0Z</t>
  </si>
  <si>
    <t>B0Z</t>
  </si>
  <si>
    <t>OPQ du gros œuvre du bâtiment</t>
  </si>
  <si>
    <t>M0Z</t>
  </si>
  <si>
    <t>R4Z</t>
  </si>
  <si>
    <t>D0A</t>
  </si>
  <si>
    <t>OPQ travaillant par enlèvement ou formage de métal</t>
  </si>
  <si>
    <t>A2Z</t>
  </si>
  <si>
    <t>V1Z</t>
  </si>
  <si>
    <t>J4Z</t>
  </si>
  <si>
    <t>S2Z</t>
  </si>
  <si>
    <t>Employés et AM de l'hôtellerie et de la restauration</t>
  </si>
  <si>
    <t>E1Z</t>
  </si>
  <si>
    <t>OQ des industries de process</t>
  </si>
  <si>
    <t>C0Z</t>
  </si>
  <si>
    <t>OPQ de l'électricité et de l'électronique</t>
  </si>
  <si>
    <t>W1Z</t>
  </si>
  <si>
    <t>Formateurs</t>
  </si>
  <si>
    <t>A0Z</t>
  </si>
  <si>
    <t>S3Z</t>
  </si>
  <si>
    <t>L1Z</t>
  </si>
  <si>
    <t>R3Z</t>
  </si>
  <si>
    <t>E0Z</t>
  </si>
  <si>
    <t>OPQ des industries de process</t>
  </si>
  <si>
    <t>F4Z</t>
  </si>
  <si>
    <t>Q2Z</t>
  </si>
  <si>
    <t>Cadres de la banque et des assurances</t>
  </si>
  <si>
    <t>F0A</t>
  </si>
  <si>
    <t>V4Z</t>
  </si>
  <si>
    <t>J1Z</t>
  </si>
  <si>
    <t>OQ de la manutention</t>
  </si>
  <si>
    <t>A3Z</t>
  </si>
  <si>
    <t>Marins, pêcheurs, aquaculteurs</t>
  </si>
  <si>
    <t>T3Z</t>
  </si>
  <si>
    <t>Agents de gardiennage et de sécurité</t>
  </si>
  <si>
    <t>J5Z</t>
  </si>
  <si>
    <t>A1Z</t>
  </si>
  <si>
    <t>Maraîchers, jardiniers, viticulteurs</t>
  </si>
  <si>
    <t>R1Z</t>
  </si>
  <si>
    <t>L3Z</t>
  </si>
  <si>
    <t>T4Z</t>
  </si>
  <si>
    <t>J0Z</t>
  </si>
  <si>
    <t>OPQ de la manutention</t>
  </si>
  <si>
    <t>Q0Z</t>
  </si>
  <si>
    <t>V5Z</t>
  </si>
  <si>
    <t>L0Z</t>
  </si>
  <si>
    <t>T6Z</t>
  </si>
  <si>
    <t>U0Z</t>
  </si>
  <si>
    <t>L2Z</t>
  </si>
  <si>
    <t>R0Z</t>
  </si>
  <si>
    <t>U1Z</t>
  </si>
  <si>
    <t>Professionnels des arts et des spectacles</t>
  </si>
  <si>
    <t>Figure 34 – Les déséquilibres potentiels des métiers ayant les besoins de recrutement les plus élevés dans le scénario de référence entre 2019 et 2030, en milliers</t>
  </si>
  <si>
    <t>Figure 35 – Les métiers où les déséquilibres potentiels sont les plus importants (positifs) en valeur absolue dans le scénario de référence entre 2019 et 2030, en milliers</t>
  </si>
  <si>
    <t>Figure 36 – Les métiers selon leur niveau de tensions en 2019 et leur déséquilibre potentiel en 2030</t>
  </si>
  <si>
    <t>Figure 1a – Les secteurs créateurs nets d’emploi selon les scénarios</t>
  </si>
  <si>
    <t>Covid +</t>
  </si>
  <si>
    <t xml:space="preserve">Médico-social et  action sociale </t>
  </si>
  <si>
    <t>Figure 1b – Les secteurs destructeurs nets d’emploi selon les scénarios</t>
  </si>
  <si>
    <t>Tableau de synthèse A – Évolution de l’emploi, des départs en fin de carrière, des besoins de recrutements et des jeunes débutants par famille professionnelle (FAP) sur la période 2019-2030 (en milliers)</t>
  </si>
  <si>
    <t xml:space="preserve">Famille professionnelle = FAP </t>
  </si>
  <si>
    <t>Niveau de qualification dominant</t>
  </si>
  <si>
    <t>Emploi en 2019 en milliers</t>
  </si>
  <si>
    <t>[1]</t>
  </si>
  <si>
    <t>[2]</t>
  </si>
  <si>
    <t>[1+2]</t>
  </si>
  <si>
    <t>[3]</t>
  </si>
  <si>
    <t>[1+2-3]</t>
  </si>
  <si>
    <t>Déséquilibre partiel</t>
  </si>
  <si>
    <t>Départs en fin de carrière</t>
  </si>
  <si>
    <t>Besoins de recrutement</t>
  </si>
  <si>
    <t>Bas-carbone</t>
  </si>
  <si>
    <t>Covid+-Bas-carbone</t>
  </si>
  <si>
    <t>Mobilités professionnelles observées 2010-2015</t>
  </si>
  <si>
    <t xml:space="preserve"> Ensemble du domaine A – Agriculture, marine, pêche</t>
  </si>
  <si>
    <t>Agriculteurs, éleveurs, sylviculteurs</t>
  </si>
  <si>
    <t>Indépendant</t>
  </si>
  <si>
    <t>Maraîchers, viticulteurs, jardiniers</t>
  </si>
  <si>
    <t>Techniciens et cadres de l’agriculture</t>
  </si>
  <si>
    <t>PI</t>
  </si>
  <si>
    <t xml:space="preserve"> Ensemble du domaine B – Bâtiment, travaux publics</t>
  </si>
  <si>
    <t>OPQ du gros œuvre du bâtiment, travaux publics, béton et extraction</t>
  </si>
  <si>
    <t>OPQ</t>
  </si>
  <si>
    <t>OQ des travaux publics, du béton et de l’extraction</t>
  </si>
  <si>
    <t>OQ</t>
  </si>
  <si>
    <t>Conducteurs d’engins du bâtiment et des travaux publics</t>
  </si>
  <si>
    <t>Architectes et cadres du bâtiment et des travaux publics</t>
  </si>
  <si>
    <t>Cadre</t>
  </si>
  <si>
    <t xml:space="preserve"> Ensemble du domaine C – Électricité, électronique</t>
  </si>
  <si>
    <t>OPQ de l’électricité et de l’électronique</t>
  </si>
  <si>
    <t>OQ de l’électricité et de l’électronique</t>
  </si>
  <si>
    <t>Techniciens et AM de l’électricité et de l’électronique</t>
  </si>
  <si>
    <t xml:space="preserve"> Ensemble du domaine D – Mécanique, travail des métaux</t>
  </si>
  <si>
    <t>D0Z-D3Z</t>
  </si>
  <si>
    <t>OPQ de la mécanique et du travail des métaux</t>
  </si>
  <si>
    <t xml:space="preserve"> Ensemble du domaine E – Industries de process</t>
  </si>
  <si>
    <t xml:space="preserve"> Ensemble du domaine F – Matériaux souples, bois, industries graphiques</t>
  </si>
  <si>
    <t>F0Z-F1Z</t>
  </si>
  <si>
    <t>OPQ/OQ</t>
  </si>
  <si>
    <t>F2Z-F3Z</t>
  </si>
  <si>
    <t>Ouvriers du travail du bois et de l’ameublement</t>
  </si>
  <si>
    <t>Techniciens et AM des matériaux souples, bois et ind. graphiques</t>
  </si>
  <si>
    <t xml:space="preserve"> Ensemble du domaine G – Maintenance</t>
  </si>
  <si>
    <t xml:space="preserve"> Ensemble du domaine H – Ingénieurs et cadres de l’industrie</t>
  </si>
  <si>
    <t xml:space="preserve"> Ensemble du domaine J – Transports, logistique et tourisme</t>
  </si>
  <si>
    <t>Agents d’exploitation des transports</t>
  </si>
  <si>
    <t>Agents administr. et commerciaux des transports et du tourisme</t>
  </si>
  <si>
    <t>EQ</t>
  </si>
  <si>
    <t>Cadres des transports, de la logistique et navigants de l’aviation</t>
  </si>
  <si>
    <t xml:space="preserve"> Ensemble du domaine L – Gestion, administration des entreprises</t>
  </si>
  <si>
    <t>Employés administratifs d’entreprise</t>
  </si>
  <si>
    <t>L6Z</t>
  </si>
  <si>
    <t>Dirigeants d’entreprise</t>
  </si>
  <si>
    <t xml:space="preserve"> Ensemble du domaine M – Informatique</t>
  </si>
  <si>
    <t>Employés et opérateurs de l’informatique</t>
  </si>
  <si>
    <t>Techniciens de l’informatique</t>
  </si>
  <si>
    <t xml:space="preserve"> Ensemble du domaine N – Études et recherche</t>
  </si>
  <si>
    <t>Personnels d’étude et de recherche</t>
  </si>
  <si>
    <t xml:space="preserve"> Ensemble du domaine P – Administr. publique, professions juridiques, armée et police</t>
  </si>
  <si>
    <t>P0Z</t>
  </si>
  <si>
    <t>Employés administratifs de la fonction publique (cat. C et assimilés)</t>
  </si>
  <si>
    <t>P1Z</t>
  </si>
  <si>
    <t>P2Z</t>
  </si>
  <si>
    <t>Cadres de la fonction publique (catégorie A et assimilés)</t>
  </si>
  <si>
    <t>P3Z</t>
  </si>
  <si>
    <t>P4Z</t>
  </si>
  <si>
    <t>Militaires, policiers, pompiers</t>
  </si>
  <si>
    <t xml:space="preserve"> Ensemble du domaine Q – Banque et assurances</t>
  </si>
  <si>
    <t xml:space="preserve"> Ensemble du domaine R – Commerce</t>
  </si>
  <si>
    <t>Caissiers, employés de libre-service</t>
  </si>
  <si>
    <t>EPQ</t>
  </si>
  <si>
    <t xml:space="preserve"> Ensemble du domaine S – Hôtellerie, restauration, alimentation</t>
  </si>
  <si>
    <t xml:space="preserve"> Ensemble du domaine T – Services aux particuliers et aux collectivités</t>
  </si>
  <si>
    <t>Agents d’entretien</t>
  </si>
  <si>
    <t xml:space="preserve"> Ensemble du domaine U – Communication, information, art et spectacles</t>
  </si>
  <si>
    <t>Professionnels de la communication et de l’information</t>
  </si>
  <si>
    <t>Professionnels des arts et spectacles</t>
  </si>
  <si>
    <t xml:space="preserve"> Ensemble du domaine V – Santé, action sociale, culturelle et sportive</t>
  </si>
  <si>
    <t xml:space="preserve">Infirmiers et sages-femmes </t>
  </si>
  <si>
    <t>V2Z</t>
  </si>
  <si>
    <t>Professions paramédicales (hors infirmiers)</t>
  </si>
  <si>
    <t>Professionnels de l’action sociale et de l’orientation</t>
  </si>
  <si>
    <t>Professionnels de l’action culturelle, sportive et surveillants</t>
  </si>
  <si>
    <t xml:space="preserve"> Ensemble du domaine W – Enseignement, formation</t>
  </si>
  <si>
    <t>W0Z</t>
  </si>
  <si>
    <t xml:space="preserve"> Autres (artisans, politique, religion et non classés ailleurs)</t>
  </si>
  <si>
    <t>-</t>
  </si>
  <si>
    <t>Tableau de synthèse B – Évolution de l’emploi, des départs en fin de carrière, des besoins de recrutements et des jeunes débutants par famille professionnelle (FAP) sur la période 2019-2030 (en % de l’emploi en 2019)</t>
  </si>
  <si>
    <t>Figure 37 – Les métiers selon leur niveau de tensions en 2019 et leur déséquilibre potentiel en 2030</t>
  </si>
  <si>
    <t>Figure 1 – Postes à pourvoir et déséquilibres potentiels par métiers</t>
  </si>
  <si>
    <t>École d'ingénieurs</t>
  </si>
  <si>
    <t>École de commerce</t>
  </si>
  <si>
    <t>Créations/destructions nettes d'emplois</t>
  </si>
  <si>
    <t xml:space="preserve">Figure 20 – Les métiers les plus créateurs d’emplois occupés par des diplômés du supérieur entre 2019 et 2030
</t>
  </si>
  <si>
    <t>Maintenance et autres industries manufacturières</t>
  </si>
  <si>
    <t>Bois, papier et imprimerie</t>
  </si>
  <si>
    <t>Figure 11 – Part de la valeur ajoutée par grands secteurs d’activité selon les scénarios, en 2019 et 2030</t>
  </si>
  <si>
    <t>Figure 12 – Part de l’emploi par grands secteurs d’activité selon les scénarios, en 2019 et 2030</t>
  </si>
  <si>
    <r>
      <t xml:space="preserve">Ouvriers peu qualifiés des industries de </t>
    </r>
    <r>
      <rPr>
        <b/>
        <i/>
        <sz val="11"/>
        <color theme="1"/>
        <rFont val="Calibri"/>
        <family val="2"/>
        <scheme val="minor"/>
      </rPr>
      <t>process</t>
    </r>
  </si>
  <si>
    <t>Ouvriers non qualifiés de la manutention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</si>
</sst>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#,##0.0"/>
    <numFmt numFmtId="165" formatCode="0.0%"/>
    <numFmt numFmtId="166" formatCode="#,##0,"/>
    <numFmt numFmtId="167" formatCode="_-* #,##0_-;\-* #,##0_-;_-* &quot;-&quot;??_-;_-@_-"/>
    <numFmt numFmtId="168" formatCode="0.00000"/>
    <numFmt numFmtId="169" formatCode="0.000%"/>
    <numFmt numFmtId="170" formatCode="0.0"/>
    <numFmt numFmtId="171" formatCode="0.0000%"/>
    <numFmt numFmtId="172" formatCode="#,##0.00000,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color rgb="FF3C3C3C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666666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i/>
      <sz val="10.5"/>
      <color rgb="FF548DD4"/>
      <name val="Calibri"/>
      <family val="2"/>
      <scheme val="minor"/>
    </font>
    <font>
      <b/>
      <sz val="10.5"/>
      <color rgb="FF1F497D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rgb="FF36A9E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1"/>
      <color rgb="FFC00000"/>
      <name val="Calibri"/>
      <family val="2"/>
      <scheme val="minor"/>
    </font>
    <font>
      <b/>
      <sz val="11.5"/>
      <color rgb="FF3C3C3C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Arial Narrow"/>
      <family val="2"/>
    </font>
    <font>
      <i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 tint="0.34998626667073579"/>
      <name val="Times New Roman"/>
      <family val="1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Times New Roman"/>
      <family val="1"/>
    </font>
    <font>
      <b/>
      <sz val="7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EF7FC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theme="7"/>
      </top>
      <bottom style="medium">
        <color theme="7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rgb="FF7F7F7F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7F7F7F"/>
      </right>
      <top style="thin">
        <color rgb="FF000000"/>
      </top>
      <bottom/>
      <diagonal/>
    </border>
    <border>
      <left style="medium">
        <color rgb="FF7F7F7F"/>
      </left>
      <right/>
      <top style="medium">
        <color rgb="FF7F7F7F"/>
      </top>
      <bottom style="thin">
        <color rgb="FF000000"/>
      </bottom>
      <diagonal/>
    </border>
    <border>
      <left/>
      <right style="medium">
        <color rgb="FF7F7F7F"/>
      </right>
      <top style="medium">
        <color rgb="FF7F7F7F"/>
      </top>
      <bottom style="thin">
        <color rgb="FF000000"/>
      </bottom>
      <diagonal/>
    </border>
    <border>
      <left style="medium">
        <color rgb="FF7F7F7F"/>
      </left>
      <right style="thin">
        <color rgb="FF000000"/>
      </right>
      <top style="thin">
        <color rgb="FF000000"/>
      </top>
      <bottom style="medium">
        <color rgb="FF7F7F7F"/>
      </bottom>
      <diagonal/>
    </border>
    <border>
      <left style="thin">
        <color rgb="FF000000"/>
      </left>
      <right style="medium">
        <color rgb="FF7F7F7F"/>
      </right>
      <top style="thin">
        <color rgb="FF000000"/>
      </top>
      <bottom style="medium">
        <color rgb="FF7F7F7F"/>
      </bottom>
      <diagonal/>
    </border>
    <border>
      <left style="thin">
        <color rgb="FF000000"/>
      </left>
      <right style="medium">
        <color rgb="FF7F7F7F"/>
      </right>
      <top style="thin">
        <color rgb="FF000000"/>
      </top>
      <bottom/>
      <diagonal/>
    </border>
    <border>
      <left style="thin">
        <color rgb="FF000000"/>
      </left>
      <right style="medium">
        <color rgb="FF7F7F7F"/>
      </right>
      <top/>
      <bottom style="thin">
        <color rgb="FF000000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dashed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7"/>
      </top>
      <bottom style="thin">
        <color auto="1"/>
      </bottom>
      <diagonal/>
    </border>
    <border>
      <left/>
      <right/>
      <top style="medium">
        <color theme="7"/>
      </top>
      <bottom style="medium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medium">
        <color auto="1"/>
      </bottom>
      <diagonal/>
    </border>
    <border>
      <left style="dashed">
        <color auto="1"/>
      </left>
      <right/>
      <top style="double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 style="medium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ouble">
        <color auto="1"/>
      </bottom>
      <diagonal/>
    </border>
    <border>
      <left style="dashed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36A9E1"/>
      </top>
      <bottom/>
      <diagonal/>
    </border>
    <border>
      <left/>
      <right/>
      <top/>
      <bottom style="thick">
        <color rgb="FF36A9E1"/>
      </bottom>
      <diagonal/>
    </border>
    <border>
      <left/>
      <right/>
      <top style="thick">
        <color rgb="FF36A9E1"/>
      </top>
      <bottom style="medium">
        <color rgb="FFEECB00"/>
      </bottom>
      <diagonal/>
    </border>
    <border>
      <left/>
      <right/>
      <top style="medium">
        <color rgb="FFEECB00"/>
      </top>
      <bottom style="medium">
        <color rgb="FFEECB00"/>
      </bottom>
      <diagonal/>
    </border>
    <border>
      <left style="thick">
        <color rgb="FF36A9E1"/>
      </left>
      <right/>
      <top style="thick">
        <color rgb="FF36A9E1"/>
      </top>
      <bottom style="thick">
        <color rgb="FF36A9E1"/>
      </bottom>
      <diagonal/>
    </border>
    <border>
      <left/>
      <right/>
      <top style="thick">
        <color rgb="FF36A9E1"/>
      </top>
      <bottom style="thick">
        <color rgb="FF36A9E1"/>
      </bottom>
      <diagonal/>
    </border>
    <border>
      <left style="thick">
        <color rgb="FF36A9E1"/>
      </left>
      <right/>
      <top style="thick">
        <color rgb="FF36A9E1"/>
      </top>
      <bottom/>
      <diagonal/>
    </border>
    <border>
      <left/>
      <right style="medium">
        <color rgb="FF36A9E1"/>
      </right>
      <top style="thick">
        <color rgb="FF36A9E1"/>
      </top>
      <bottom/>
      <diagonal/>
    </border>
    <border>
      <left style="medium">
        <color rgb="FF36A9E1"/>
      </left>
      <right style="medium">
        <color rgb="FF36A9E1"/>
      </right>
      <top style="thick">
        <color rgb="FF36A9E1"/>
      </top>
      <bottom/>
      <diagonal/>
    </border>
    <border>
      <left style="medium">
        <color rgb="FF36A9E1"/>
      </left>
      <right style="thick">
        <color rgb="FF36A9E1"/>
      </right>
      <top style="thick">
        <color rgb="FF36A9E1"/>
      </top>
      <bottom/>
      <diagonal/>
    </border>
    <border>
      <left style="thick">
        <color rgb="FF36A9E1"/>
      </left>
      <right/>
      <top/>
      <bottom/>
      <diagonal/>
    </border>
    <border>
      <left/>
      <right style="medium">
        <color rgb="FF36A9E1"/>
      </right>
      <top/>
      <bottom/>
      <diagonal/>
    </border>
    <border>
      <left style="medium">
        <color rgb="FF36A9E1"/>
      </left>
      <right style="medium">
        <color rgb="FF36A9E1"/>
      </right>
      <top/>
      <bottom/>
      <diagonal/>
    </border>
    <border>
      <left style="medium">
        <color rgb="FF36A9E1"/>
      </left>
      <right style="thick">
        <color rgb="FF36A9E1"/>
      </right>
      <top/>
      <bottom/>
      <diagonal/>
    </border>
    <border>
      <left style="thick">
        <color rgb="FF36A9E1"/>
      </left>
      <right/>
      <top/>
      <bottom style="thick">
        <color rgb="FFEECB00"/>
      </bottom>
      <diagonal/>
    </border>
    <border>
      <left/>
      <right style="medium">
        <color rgb="FF36A9E1"/>
      </right>
      <top/>
      <bottom style="thick">
        <color rgb="FFEECB00"/>
      </bottom>
      <diagonal/>
    </border>
    <border>
      <left style="thick">
        <color rgb="FFEECB00"/>
      </left>
      <right/>
      <top style="thick">
        <color rgb="FFEECB00"/>
      </top>
      <bottom style="thick">
        <color rgb="FFEECB00"/>
      </bottom>
      <diagonal/>
    </border>
    <border>
      <left/>
      <right/>
      <top style="thick">
        <color rgb="FFEECB00"/>
      </top>
      <bottom style="thick">
        <color rgb="FFEECB00"/>
      </bottom>
      <diagonal/>
    </border>
    <border>
      <left/>
      <right/>
      <top/>
      <bottom style="thick">
        <color rgb="FFEECB00"/>
      </bottom>
      <diagonal/>
    </border>
    <border>
      <left/>
      <right style="thick">
        <color rgb="FFEECB00"/>
      </right>
      <top/>
      <bottom style="thick">
        <color rgb="FFEECB00"/>
      </bottom>
      <diagonal/>
    </border>
    <border>
      <left style="thick">
        <color rgb="FFEECB00"/>
      </left>
      <right/>
      <top/>
      <bottom style="medium">
        <color rgb="FF36A9E1"/>
      </bottom>
      <diagonal/>
    </border>
    <border>
      <left/>
      <right style="medium">
        <color rgb="FF36A9E1"/>
      </right>
      <top/>
      <bottom style="medium">
        <color rgb="FF36A9E1"/>
      </bottom>
      <diagonal/>
    </border>
    <border>
      <left/>
      <right/>
      <top/>
      <bottom style="medium">
        <color rgb="FF36A9E1"/>
      </bottom>
      <diagonal/>
    </border>
    <border>
      <left/>
      <right style="thick">
        <color rgb="FFEECB00"/>
      </right>
      <top/>
      <bottom style="medium">
        <color rgb="FF36A9E1"/>
      </bottom>
      <diagonal/>
    </border>
    <border>
      <left style="thick">
        <color rgb="FFEECB00"/>
      </left>
      <right/>
      <top/>
      <bottom style="thick">
        <color rgb="FFEECB00"/>
      </bottom>
      <diagonal/>
    </border>
    <border>
      <left style="thick">
        <color rgb="FF36A9E1"/>
      </left>
      <right/>
      <top style="thick">
        <color rgb="FFEECB00"/>
      </top>
      <bottom style="thick">
        <color rgb="FF36A9E1"/>
      </bottom>
      <diagonal/>
    </border>
    <border>
      <left/>
      <right/>
      <top style="thick">
        <color rgb="FFEECB00"/>
      </top>
      <bottom style="thick">
        <color rgb="FF36A9E1"/>
      </bottom>
      <diagonal/>
    </border>
    <border>
      <left/>
      <right style="thick">
        <color rgb="FF36A9E1"/>
      </right>
      <top/>
      <bottom style="thick">
        <color rgb="FF36A9E1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435">
    <xf numFmtId="0" fontId="0" fillId="0" borderId="0" xfId="0"/>
    <xf numFmtId="0" fontId="5" fillId="0" borderId="0" xfId="3"/>
    <xf numFmtId="0" fontId="3" fillId="0" borderId="0" xfId="3" applyFont="1"/>
    <xf numFmtId="0" fontId="4" fillId="0" borderId="0" xfId="2" applyFont="1" applyFill="1" applyBorder="1"/>
    <xf numFmtId="0" fontId="4" fillId="0" borderId="0" xfId="2" applyFont="1" applyBorder="1"/>
    <xf numFmtId="165" fontId="0" fillId="0" borderId="0" xfId="4" applyNumberFormat="1" applyFont="1"/>
    <xf numFmtId="10" fontId="0" fillId="0" borderId="0" xfId="4" applyNumberFormat="1" applyFont="1"/>
    <xf numFmtId="1" fontId="5" fillId="0" borderId="0" xfId="3" applyNumberFormat="1"/>
    <xf numFmtId="0" fontId="0" fillId="0" borderId="0" xfId="4" applyNumberFormat="1" applyFont="1"/>
    <xf numFmtId="9" fontId="0" fillId="0" borderId="0" xfId="4" applyFont="1"/>
    <xf numFmtId="0" fontId="5" fillId="0" borderId="0" xfId="3" applyBorder="1"/>
    <xf numFmtId="0" fontId="5" fillId="0" borderId="0" xfId="3" applyFill="1" applyBorder="1"/>
    <xf numFmtId="10" fontId="0" fillId="0" borderId="0" xfId="4" applyNumberFormat="1" applyFont="1" applyFill="1"/>
    <xf numFmtId="0" fontId="6" fillId="0" borderId="0" xfId="3" applyFont="1"/>
    <xf numFmtId="165" fontId="6" fillId="0" borderId="0" xfId="4" applyNumberFormat="1" applyFont="1"/>
    <xf numFmtId="0" fontId="6" fillId="0" borderId="0" xfId="4" applyNumberFormat="1" applyFont="1"/>
    <xf numFmtId="9" fontId="6" fillId="0" borderId="0" xfId="4" applyFont="1"/>
    <xf numFmtId="10" fontId="3" fillId="0" borderId="0" xfId="4" applyNumberFormat="1" applyFont="1"/>
    <xf numFmtId="0" fontId="3" fillId="0" borderId="0" xfId="3" applyFont="1" applyBorder="1"/>
    <xf numFmtId="0" fontId="3" fillId="0" borderId="0" xfId="3" applyFont="1" applyFill="1" applyBorder="1"/>
    <xf numFmtId="10" fontId="3" fillId="0" borderId="0" xfId="4" applyNumberFormat="1" applyFont="1" applyFill="1"/>
    <xf numFmtId="9" fontId="6" fillId="0" borderId="0" xfId="3" applyNumberFormat="1" applyFont="1"/>
    <xf numFmtId="0" fontId="3" fillId="0" borderId="0" xfId="3" applyFont="1" applyFill="1"/>
    <xf numFmtId="166" fontId="6" fillId="0" borderId="0" xfId="3" applyNumberFormat="1" applyFont="1"/>
    <xf numFmtId="166" fontId="5" fillId="0" borderId="0" xfId="3" applyNumberFormat="1"/>
    <xf numFmtId="165" fontId="0" fillId="0" borderId="0" xfId="4" applyNumberFormat="1" applyFont="1" applyBorder="1"/>
    <xf numFmtId="165" fontId="0" fillId="0" borderId="0" xfId="4" applyNumberFormat="1" applyFont="1" applyBorder="1" applyAlignment="1">
      <alignment horizontal="right" vertical="center"/>
    </xf>
    <xf numFmtId="165" fontId="0" fillId="0" borderId="0" xfId="4" applyNumberFormat="1" applyFont="1" applyBorder="1" applyAlignment="1">
      <alignment horizontal="center"/>
    </xf>
    <xf numFmtId="0" fontId="5" fillId="0" borderId="0" xfId="3" applyFill="1"/>
    <xf numFmtId="164" fontId="5" fillId="0" borderId="0" xfId="3" applyNumberFormat="1" applyBorder="1" applyAlignment="1">
      <alignment horizontal="center"/>
    </xf>
    <xf numFmtId="0" fontId="7" fillId="0" borderId="0" xfId="3" applyFont="1" applyFill="1" applyBorder="1" applyAlignment="1">
      <alignment horizontal="left" vertical="center" wrapText="1"/>
    </xf>
    <xf numFmtId="166" fontId="5" fillId="0" borderId="0" xfId="3" applyNumberFormat="1" applyFill="1" applyBorder="1"/>
    <xf numFmtId="0" fontId="4" fillId="0" borderId="0" xfId="3" applyFont="1" applyFill="1" applyBorder="1" applyAlignment="1">
      <alignment horizontal="center"/>
    </xf>
    <xf numFmtId="165" fontId="0" fillId="0" borderId="0" xfId="4" applyNumberFormat="1" applyFont="1" applyFill="1" applyBorder="1" applyAlignment="1">
      <alignment horizontal="center"/>
    </xf>
    <xf numFmtId="0" fontId="5" fillId="0" borderId="0" xfId="3" applyFill="1" applyBorder="1" applyAlignment="1"/>
    <xf numFmtId="166" fontId="3" fillId="0" borderId="0" xfId="3" applyNumberFormat="1" applyFont="1" applyFill="1" applyBorder="1" applyAlignment="1">
      <alignment horizontal="right" vertical="center"/>
    </xf>
    <xf numFmtId="166" fontId="5" fillId="0" borderId="0" xfId="3" applyNumberFormat="1" applyBorder="1"/>
    <xf numFmtId="0" fontId="0" fillId="0" borderId="0" xfId="4" applyNumberFormat="1" applyFont="1" applyBorder="1"/>
    <xf numFmtId="9" fontId="0" fillId="0" borderId="0" xfId="4" applyFont="1" applyBorder="1"/>
    <xf numFmtId="1" fontId="5" fillId="0" borderId="0" xfId="3" applyNumberFormat="1" applyBorder="1"/>
    <xf numFmtId="10" fontId="0" fillId="0" borderId="0" xfId="4" applyNumberFormat="1" applyFont="1" applyBorder="1"/>
    <xf numFmtId="10" fontId="0" fillId="0" borderId="0" xfId="4" applyNumberFormat="1" applyFont="1" applyFill="1" applyBorder="1"/>
    <xf numFmtId="0" fontId="9" fillId="0" borderId="0" xfId="0" applyFont="1" applyBorder="1"/>
    <xf numFmtId="166" fontId="3" fillId="0" borderId="0" xfId="3" applyNumberFormat="1" applyFont="1" applyBorder="1"/>
    <xf numFmtId="0" fontId="0" fillId="0" borderId="0" xfId="0" applyBorder="1"/>
    <xf numFmtId="0" fontId="4" fillId="0" borderId="0" xfId="2" applyFont="1" applyFill="1" applyBorder="1" applyAlignment="1">
      <alignment horizontal="center" vertical="center"/>
    </xf>
    <xf numFmtId="0" fontId="0" fillId="2" borderId="0" xfId="0" applyFill="1"/>
    <xf numFmtId="0" fontId="11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165" fontId="5" fillId="0" borderId="0" xfId="1" applyNumberFormat="1" applyFont="1"/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right" vertical="center" wrapText="1"/>
    </xf>
    <xf numFmtId="0" fontId="17" fillId="0" borderId="21" xfId="0" applyFont="1" applyBorder="1" applyAlignment="1">
      <alignment horizontal="right" vertical="center" wrapText="1"/>
    </xf>
    <xf numFmtId="0" fontId="17" fillId="6" borderId="21" xfId="0" applyFont="1" applyFill="1" applyBorder="1" applyAlignment="1">
      <alignment horizontal="right" vertical="center" wrapText="1"/>
    </xf>
    <xf numFmtId="0" fontId="2" fillId="0" borderId="0" xfId="0" applyFont="1"/>
    <xf numFmtId="167" fontId="0" fillId="0" borderId="0" xfId="0" applyNumberFormat="1"/>
    <xf numFmtId="0" fontId="0" fillId="0" borderId="0" xfId="0" applyFont="1"/>
    <xf numFmtId="9" fontId="0" fillId="0" borderId="0" xfId="1" applyFont="1"/>
    <xf numFmtId="0" fontId="2" fillId="0" borderId="0" xfId="0" applyFont="1" applyAlignment="1">
      <alignment wrapText="1"/>
    </xf>
    <xf numFmtId="0" fontId="17" fillId="5" borderId="21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4" xfId="0" applyFill="1" applyBorder="1"/>
    <xf numFmtId="0" fontId="0" fillId="2" borderId="26" xfId="0" applyFill="1" applyBorder="1"/>
    <xf numFmtId="0" fontId="21" fillId="8" borderId="27" xfId="0" applyFont="1" applyFill="1" applyBorder="1" applyAlignment="1">
      <alignment horizontal="center" vertical="center" wrapText="1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 wrapText="1"/>
    </xf>
    <xf numFmtId="0" fontId="21" fillId="8" borderId="29" xfId="0" applyFont="1" applyFill="1" applyBorder="1" applyAlignment="1">
      <alignment horizontal="center" vertical="center" wrapText="1"/>
    </xf>
    <xf numFmtId="0" fontId="2" fillId="2" borderId="26" xfId="0" applyFont="1" applyFill="1" applyBorder="1"/>
    <xf numFmtId="9" fontId="2" fillId="2" borderId="30" xfId="0" applyNumberFormat="1" applyFont="1" applyFill="1" applyBorder="1" applyAlignment="1">
      <alignment horizontal="center" vertical="center"/>
    </xf>
    <xf numFmtId="9" fontId="2" fillId="2" borderId="29" xfId="0" applyNumberFormat="1" applyFont="1" applyFill="1" applyBorder="1" applyAlignment="1">
      <alignment horizontal="center" vertical="center"/>
    </xf>
    <xf numFmtId="10" fontId="0" fillId="0" borderId="0" xfId="0" applyNumberFormat="1"/>
    <xf numFmtId="1" fontId="2" fillId="2" borderId="26" xfId="0" applyNumberFormat="1" applyFont="1" applyFill="1" applyBorder="1"/>
    <xf numFmtId="1" fontId="2" fillId="2" borderId="30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9" fontId="0" fillId="0" borderId="0" xfId="0" applyNumberFormat="1"/>
    <xf numFmtId="0" fontId="18" fillId="0" borderId="0" xfId="0" applyFont="1" applyAlignment="1">
      <alignment horizontal="left" vertical="center"/>
    </xf>
    <xf numFmtId="0" fontId="0" fillId="2" borderId="31" xfId="0" applyFill="1" applyBorder="1"/>
    <xf numFmtId="0" fontId="0" fillId="0" borderId="0" xfId="0" applyFill="1"/>
    <xf numFmtId="10" fontId="0" fillId="0" borderId="0" xfId="0" applyNumberFormat="1" applyAlignment="1">
      <alignment horizontal="center"/>
    </xf>
    <xf numFmtId="0" fontId="10" fillId="2" borderId="3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165" fontId="10" fillId="2" borderId="6" xfId="1" applyNumberFormat="1" applyFont="1" applyFill="1" applyBorder="1" applyAlignment="1">
      <alignment horizontal="center" vertical="center" wrapText="1"/>
    </xf>
    <xf numFmtId="165" fontId="11" fillId="2" borderId="5" xfId="1" applyNumberFormat="1" applyFont="1" applyFill="1" applyBorder="1" applyAlignment="1">
      <alignment horizontal="left" vertical="center" wrapText="1"/>
    </xf>
    <xf numFmtId="165" fontId="11" fillId="2" borderId="5" xfId="1" applyNumberFormat="1" applyFont="1" applyFill="1" applyBorder="1" applyAlignment="1">
      <alignment horizontal="center" vertical="center" wrapText="1"/>
    </xf>
    <xf numFmtId="165" fontId="0" fillId="2" borderId="33" xfId="0" applyNumberFormat="1" applyFill="1" applyBorder="1" applyAlignment="1">
      <alignment horizontal="center" vertical="center"/>
    </xf>
    <xf numFmtId="0" fontId="0" fillId="2" borderId="33" xfId="0" applyFill="1" applyBorder="1"/>
    <xf numFmtId="0" fontId="0" fillId="2" borderId="0" xfId="0" applyFill="1" applyBorder="1"/>
    <xf numFmtId="165" fontId="19" fillId="9" borderId="0" xfId="1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2" fillId="2" borderId="0" xfId="0" applyFont="1" applyFill="1" applyBorder="1" applyAlignment="1">
      <alignment horizontal="center" vertical="center"/>
    </xf>
    <xf numFmtId="165" fontId="10" fillId="2" borderId="32" xfId="1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 applyAlignment="1">
      <alignment horizontal="center" vertical="center"/>
    </xf>
    <xf numFmtId="165" fontId="19" fillId="2" borderId="0" xfId="1" applyNumberFormat="1" applyFont="1" applyFill="1" applyBorder="1" applyAlignment="1">
      <alignment horizontal="center" vertical="center" wrapText="1"/>
    </xf>
    <xf numFmtId="0" fontId="20" fillId="2" borderId="0" xfId="0" applyFont="1" applyFill="1" applyBorder="1"/>
    <xf numFmtId="165" fontId="10" fillId="2" borderId="0" xfId="1" applyNumberFormat="1" applyFont="1" applyFill="1" applyBorder="1" applyAlignment="1">
      <alignment horizontal="center" vertical="center" wrapText="1"/>
    </xf>
    <xf numFmtId="1" fontId="10" fillId="2" borderId="6" xfId="1" applyNumberFormat="1" applyFont="1" applyFill="1" applyBorder="1" applyAlignment="1">
      <alignment horizontal="center" vertical="center" wrapText="1"/>
    </xf>
    <xf numFmtId="165" fontId="0" fillId="2" borderId="34" xfId="0" applyNumberFormat="1" applyFill="1" applyBorder="1" applyAlignment="1">
      <alignment horizontal="center" vertical="center"/>
    </xf>
    <xf numFmtId="165" fontId="0" fillId="2" borderId="31" xfId="0" applyNumberFormat="1" applyFill="1" applyBorder="1" applyAlignment="1">
      <alignment horizontal="center" vertical="center"/>
    </xf>
    <xf numFmtId="0" fontId="0" fillId="0" borderId="0" xfId="0" applyFill="1" applyBorder="1"/>
    <xf numFmtId="0" fontId="18" fillId="0" borderId="0" xfId="0" applyFont="1"/>
    <xf numFmtId="0" fontId="2" fillId="0" borderId="0" xfId="0" applyFont="1" applyBorder="1" applyAlignment="1">
      <alignment horizontal="center" vertical="center" wrapText="1"/>
    </xf>
    <xf numFmtId="167" fontId="0" fillId="0" borderId="0" xfId="11" applyNumberFormat="1" applyFont="1" applyBorder="1"/>
    <xf numFmtId="167" fontId="0" fillId="0" borderId="0" xfId="0" applyNumberFormat="1" applyBorder="1"/>
    <xf numFmtId="165" fontId="0" fillId="0" borderId="0" xfId="1" applyNumberFormat="1" applyFont="1" applyBorder="1"/>
    <xf numFmtId="9" fontId="0" fillId="0" borderId="0" xfId="1" applyFont="1" applyBorder="1"/>
    <xf numFmtId="0" fontId="23" fillId="0" borderId="0" xfId="0" applyFont="1" applyAlignment="1"/>
    <xf numFmtId="166" fontId="0" fillId="0" borderId="0" xfId="11" applyNumberFormat="1" applyFont="1"/>
    <xf numFmtId="166" fontId="0" fillId="0" borderId="0" xfId="0" applyNumberFormat="1"/>
    <xf numFmtId="0" fontId="2" fillId="0" borderId="0" xfId="0" applyFont="1" applyAlignment="1">
      <alignment horizontal="center"/>
    </xf>
    <xf numFmtId="167" fontId="0" fillId="0" borderId="0" xfId="11" applyNumberFormat="1" applyFont="1"/>
    <xf numFmtId="0" fontId="0" fillId="0" borderId="0" xfId="0" applyNumberFormat="1"/>
    <xf numFmtId="0" fontId="0" fillId="10" borderId="0" xfId="0" applyFill="1"/>
    <xf numFmtId="168" fontId="0" fillId="0" borderId="0" xfId="0" applyNumberFormat="1"/>
    <xf numFmtId="0" fontId="25" fillId="0" borderId="31" xfId="0" applyFont="1" applyBorder="1"/>
    <xf numFmtId="0" fontId="26" fillId="0" borderId="3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27" fillId="0" borderId="35" xfId="0" applyFont="1" applyFill="1" applyBorder="1"/>
    <xf numFmtId="0" fontId="27" fillId="0" borderId="35" xfId="0" applyFont="1" applyBorder="1"/>
    <xf numFmtId="165" fontId="25" fillId="0" borderId="35" xfId="0" applyNumberFormat="1" applyFont="1" applyBorder="1" applyAlignment="1">
      <alignment horizontal="center" vertical="center"/>
    </xf>
    <xf numFmtId="1" fontId="25" fillId="0" borderId="35" xfId="0" applyNumberFormat="1" applyFont="1" applyBorder="1"/>
    <xf numFmtId="165" fontId="25" fillId="0" borderId="35" xfId="1" applyNumberFormat="1" applyFont="1" applyBorder="1"/>
    <xf numFmtId="165" fontId="25" fillId="0" borderId="0" xfId="1" applyNumberFormat="1" applyFont="1" applyBorder="1"/>
    <xf numFmtId="165" fontId="25" fillId="0" borderId="0" xfId="1" applyNumberFormat="1" applyFont="1" applyFill="1"/>
    <xf numFmtId="1" fontId="20" fillId="0" borderId="0" xfId="0" applyNumberFormat="1" applyFont="1" applyFill="1"/>
    <xf numFmtId="3" fontId="20" fillId="0" borderId="0" xfId="0" applyNumberFormat="1" applyFont="1" applyFill="1"/>
    <xf numFmtId="0" fontId="27" fillId="0" borderId="0" xfId="0" applyFont="1" applyFill="1" applyBorder="1"/>
    <xf numFmtId="0" fontId="27" fillId="0" borderId="0" xfId="0" applyFont="1" applyBorder="1"/>
    <xf numFmtId="165" fontId="25" fillId="0" borderId="0" xfId="0" applyNumberFormat="1" applyFont="1" applyBorder="1" applyAlignment="1">
      <alignment horizontal="center" vertical="center"/>
    </xf>
    <xf numFmtId="1" fontId="25" fillId="0" borderId="0" xfId="0" applyNumberFormat="1" applyFont="1" applyBorder="1"/>
    <xf numFmtId="1" fontId="25" fillId="0" borderId="0" xfId="0" applyNumberFormat="1" applyFont="1" applyFill="1"/>
    <xf numFmtId="165" fontId="25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/>
    <xf numFmtId="165" fontId="25" fillId="0" borderId="0" xfId="1" applyNumberFormat="1" applyFont="1" applyFill="1" applyBorder="1"/>
    <xf numFmtId="165" fontId="20" fillId="0" borderId="0" xfId="1" applyNumberFormat="1" applyFont="1" applyFill="1"/>
    <xf numFmtId="0" fontId="27" fillId="0" borderId="31" xfId="0" applyFont="1" applyFill="1" applyBorder="1"/>
    <xf numFmtId="165" fontId="25" fillId="0" borderId="31" xfId="0" applyNumberFormat="1" applyFont="1" applyFill="1" applyBorder="1" applyAlignment="1">
      <alignment horizontal="center" vertical="center"/>
    </xf>
    <xf numFmtId="1" fontId="25" fillId="0" borderId="31" xfId="0" applyNumberFormat="1" applyFont="1" applyFill="1" applyBorder="1"/>
    <xf numFmtId="165" fontId="25" fillId="0" borderId="31" xfId="1" applyNumberFormat="1" applyFont="1" applyFill="1" applyBorder="1"/>
    <xf numFmtId="0" fontId="20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12" applyFont="1" applyFill="1" applyBorder="1" applyAlignment="1">
      <alignment horizontal="center" vertical="center" wrapText="1"/>
    </xf>
    <xf numFmtId="3" fontId="20" fillId="0" borderId="0" xfId="12" applyNumberFormat="1" applyFont="1" applyFill="1" applyBorder="1" applyAlignment="1">
      <alignment horizontal="right" vertical="center" wrapText="1"/>
    </xf>
    <xf numFmtId="3" fontId="29" fillId="0" borderId="0" xfId="12" applyNumberFormat="1" applyFont="1" applyFill="1" applyBorder="1" applyAlignment="1">
      <alignment horizontal="right" vertical="center" wrapText="1"/>
    </xf>
    <xf numFmtId="165" fontId="0" fillId="0" borderId="0" xfId="1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3" fontId="30" fillId="0" borderId="0" xfId="13" applyNumberFormat="1" applyFont="1" applyFill="1" applyBorder="1" applyAlignment="1">
      <alignment vertical="center" wrapText="1"/>
    </xf>
    <xf numFmtId="0" fontId="4" fillId="0" borderId="0" xfId="14" applyFont="1" applyBorder="1" applyAlignment="1">
      <alignment horizontal="left" vertical="center" wrapText="1"/>
    </xf>
    <xf numFmtId="0" fontId="3" fillId="0" borderId="0" xfId="13" applyAlignment="1">
      <alignment vertical="center" wrapText="1"/>
    </xf>
    <xf numFmtId="0" fontId="31" fillId="2" borderId="0" xfId="0" applyFont="1" applyFill="1"/>
    <xf numFmtId="0" fontId="32" fillId="2" borderId="37" xfId="0" applyFont="1" applyFill="1" applyBorder="1" applyAlignment="1">
      <alignment horizontal="center"/>
    </xf>
    <xf numFmtId="0" fontId="31" fillId="2" borderId="36" xfId="0" applyFont="1" applyFill="1" applyBorder="1"/>
    <xf numFmtId="0" fontId="33" fillId="2" borderId="37" xfId="0" applyFont="1" applyFill="1" applyBorder="1" applyAlignment="1">
      <alignment horizontal="center" wrapText="1"/>
    </xf>
    <xf numFmtId="0" fontId="33" fillId="2" borderId="37" xfId="0" applyFont="1" applyFill="1" applyBorder="1" applyAlignment="1">
      <alignment horizontal="center" vertical="center"/>
    </xf>
    <xf numFmtId="0" fontId="34" fillId="2" borderId="0" xfId="0" applyFont="1" applyFill="1"/>
    <xf numFmtId="165" fontId="34" fillId="2" borderId="0" xfId="1" applyNumberFormat="1" applyFont="1" applyFill="1" applyAlignment="1">
      <alignment horizontal="center"/>
    </xf>
    <xf numFmtId="0" fontId="34" fillId="2" borderId="36" xfId="0" applyFont="1" applyFill="1" applyBorder="1"/>
    <xf numFmtId="165" fontId="34" fillId="2" borderId="36" xfId="1" applyNumberFormat="1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2" fillId="2" borderId="36" xfId="0" applyFont="1" applyFill="1" applyBorder="1" applyAlignment="1">
      <alignment horizontal="center" vertical="center" wrapText="1"/>
    </xf>
    <xf numFmtId="0" fontId="0" fillId="0" borderId="0" xfId="0" applyAlignment="1"/>
    <xf numFmtId="165" fontId="0" fillId="0" borderId="0" xfId="1" applyNumberFormat="1" applyFont="1"/>
    <xf numFmtId="0" fontId="0" fillId="2" borderId="0" xfId="0" applyFont="1" applyFill="1"/>
    <xf numFmtId="0" fontId="35" fillId="2" borderId="0" xfId="0" applyFont="1" applyFill="1"/>
    <xf numFmtId="0" fontId="0" fillId="0" borderId="0" xfId="0" applyAlignment="1">
      <alignment horizontal="center" vertical="center"/>
    </xf>
    <xf numFmtId="0" fontId="36" fillId="11" borderId="42" xfId="0" applyFont="1" applyFill="1" applyBorder="1" applyAlignment="1">
      <alignment horizontal="center" vertical="center" wrapText="1"/>
    </xf>
    <xf numFmtId="0" fontId="36" fillId="11" borderId="4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44" xfId="0" applyFont="1" applyFill="1" applyBorder="1"/>
    <xf numFmtId="9" fontId="0" fillId="2" borderId="45" xfId="0" applyNumberFormat="1" applyFill="1" applyBorder="1" applyAlignment="1">
      <alignment horizontal="center" vertical="center"/>
    </xf>
    <xf numFmtId="9" fontId="0" fillId="2" borderId="46" xfId="0" applyNumberFormat="1" applyFill="1" applyBorder="1" applyAlignment="1">
      <alignment horizontal="center" vertical="center"/>
    </xf>
    <xf numFmtId="0" fontId="0" fillId="2" borderId="47" xfId="0" applyFont="1" applyFill="1" applyBorder="1"/>
    <xf numFmtId="9" fontId="0" fillId="2" borderId="48" xfId="0" applyNumberFormat="1" applyFill="1" applyBorder="1" applyAlignment="1">
      <alignment horizontal="center" vertical="center"/>
    </xf>
    <xf numFmtId="9" fontId="0" fillId="2" borderId="49" xfId="0" applyNumberFormat="1" applyFill="1" applyBorder="1" applyAlignment="1">
      <alignment horizontal="center" vertical="center"/>
    </xf>
    <xf numFmtId="0" fontId="0" fillId="2" borderId="50" xfId="0" applyFont="1" applyFill="1" applyBorder="1"/>
    <xf numFmtId="9" fontId="0" fillId="2" borderId="27" xfId="0" applyNumberFormat="1" applyFill="1" applyBorder="1" applyAlignment="1">
      <alignment horizontal="center" vertical="center"/>
    </xf>
    <xf numFmtId="9" fontId="0" fillId="2" borderId="28" xfId="0" applyNumberFormat="1" applyFill="1" applyBorder="1" applyAlignment="1">
      <alignment horizontal="center" vertical="center"/>
    </xf>
    <xf numFmtId="0" fontId="2" fillId="2" borderId="51" xfId="0" applyFont="1" applyFill="1" applyBorder="1"/>
    <xf numFmtId="169" fontId="2" fillId="2" borderId="52" xfId="0" applyNumberFormat="1" applyFont="1" applyFill="1" applyBorder="1" applyAlignment="1">
      <alignment horizontal="center" vertical="center"/>
    </xf>
    <xf numFmtId="169" fontId="37" fillId="2" borderId="53" xfId="0" applyNumberFormat="1" applyFont="1" applyFill="1" applyBorder="1" applyAlignment="1">
      <alignment horizontal="center" vertical="center"/>
    </xf>
    <xf numFmtId="169" fontId="2" fillId="2" borderId="53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9" fontId="2" fillId="2" borderId="0" xfId="0" applyNumberFormat="1" applyFont="1" applyFill="1" applyBorder="1" applyAlignment="1">
      <alignment horizontal="center" vertical="center"/>
    </xf>
    <xf numFmtId="9" fontId="37" fillId="2" borderId="0" xfId="0" applyNumberFormat="1" applyFont="1" applyFill="1" applyBorder="1" applyAlignment="1">
      <alignment horizontal="center" vertical="center"/>
    </xf>
    <xf numFmtId="0" fontId="0" fillId="2" borderId="54" xfId="0" applyFill="1" applyBorder="1"/>
    <xf numFmtId="3" fontId="0" fillId="2" borderId="45" xfId="0" applyNumberFormat="1" applyFill="1" applyBorder="1" applyAlignment="1">
      <alignment horizontal="center" vertical="center"/>
    </xf>
    <xf numFmtId="3" fontId="0" fillId="2" borderId="46" xfId="0" applyNumberFormat="1" applyFill="1" applyBorder="1" applyAlignment="1">
      <alignment horizontal="center" vertical="center"/>
    </xf>
    <xf numFmtId="3" fontId="0" fillId="2" borderId="48" xfId="0" applyNumberFormat="1" applyFill="1" applyBorder="1" applyAlignment="1">
      <alignment horizontal="center" vertical="center"/>
    </xf>
    <xf numFmtId="3" fontId="0" fillId="2" borderId="49" xfId="0" applyNumberFormat="1" applyFill="1" applyBorder="1" applyAlignment="1">
      <alignment horizontal="center" vertical="center"/>
    </xf>
    <xf numFmtId="3" fontId="0" fillId="2" borderId="27" xfId="0" applyNumberFormat="1" applyFill="1" applyBorder="1" applyAlignment="1">
      <alignment horizontal="center" vertical="center"/>
    </xf>
    <xf numFmtId="3" fontId="0" fillId="2" borderId="28" xfId="0" applyNumberFormat="1" applyFill="1" applyBorder="1" applyAlignment="1">
      <alignment horizontal="center" vertical="center"/>
    </xf>
    <xf numFmtId="3" fontId="2" fillId="2" borderId="52" xfId="0" applyNumberFormat="1" applyFont="1" applyFill="1" applyBorder="1" applyAlignment="1">
      <alignment horizontal="center" vertical="center"/>
    </xf>
    <xf numFmtId="3" fontId="2" fillId="2" borderId="53" xfId="0" applyNumberFormat="1" applyFont="1" applyFill="1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 applyFill="1"/>
    <xf numFmtId="0" fontId="0" fillId="0" borderId="56" xfId="0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0" fontId="0" fillId="0" borderId="48" xfId="0" applyBorder="1"/>
    <xf numFmtId="0" fontId="38" fillId="0" borderId="0" xfId="0" applyFont="1" applyFill="1"/>
    <xf numFmtId="3" fontId="24" fillId="0" borderId="0" xfId="0" applyNumberFormat="1" applyFont="1" applyFill="1" applyBorder="1"/>
    <xf numFmtId="1" fontId="24" fillId="0" borderId="0" xfId="0" applyNumberFormat="1" applyFont="1" applyFill="1" applyBorder="1"/>
    <xf numFmtId="3" fontId="24" fillId="0" borderId="57" xfId="0" applyNumberFormat="1" applyFont="1" applyFill="1" applyBorder="1"/>
    <xf numFmtId="9" fontId="24" fillId="0" borderId="58" xfId="0" applyNumberFormat="1" applyFont="1" applyFill="1" applyBorder="1" applyAlignment="1">
      <alignment horizontal="right"/>
    </xf>
    <xf numFmtId="2" fontId="0" fillId="0" borderId="0" xfId="0" applyNumberFormat="1"/>
    <xf numFmtId="0" fontId="31" fillId="0" borderId="0" xfId="0" applyFont="1" applyFill="1"/>
    <xf numFmtId="3" fontId="0" fillId="0" borderId="0" xfId="0" applyNumberFormat="1" applyFont="1" applyFill="1" applyBorder="1"/>
    <xf numFmtId="1" fontId="0" fillId="0" borderId="0" xfId="0" applyNumberFormat="1" applyFill="1" applyBorder="1"/>
    <xf numFmtId="3" fontId="0" fillId="0" borderId="57" xfId="0" applyNumberFormat="1" applyFill="1" applyBorder="1"/>
    <xf numFmtId="9" fontId="0" fillId="0" borderId="58" xfId="0" applyNumberFormat="1" applyFont="1" applyFill="1" applyBorder="1" applyAlignment="1">
      <alignment horizontal="right"/>
    </xf>
    <xf numFmtId="0" fontId="39" fillId="0" borderId="0" xfId="0" applyFont="1" applyAlignment="1">
      <alignment vertical="center"/>
    </xf>
    <xf numFmtId="0" fontId="40" fillId="0" borderId="0" xfId="0" applyFont="1"/>
    <xf numFmtId="9" fontId="0" fillId="0" borderId="0" xfId="1" applyFont="1" applyFill="1" applyBorder="1"/>
    <xf numFmtId="0" fontId="0" fillId="0" borderId="58" xfId="0" applyNumberFormat="1" applyFont="1" applyFill="1" applyBorder="1" applyAlignment="1">
      <alignment horizontal="right"/>
    </xf>
    <xf numFmtId="0" fontId="27" fillId="0" borderId="0" xfId="0" applyFont="1" applyFill="1"/>
    <xf numFmtId="3" fontId="25" fillId="0" borderId="0" xfId="0" applyNumberFormat="1" applyFont="1" applyFill="1" applyBorder="1"/>
    <xf numFmtId="3" fontId="25" fillId="0" borderId="57" xfId="0" applyNumberFormat="1" applyFont="1" applyFill="1" applyBorder="1"/>
    <xf numFmtId="9" fontId="25" fillId="0" borderId="58" xfId="0" applyNumberFormat="1" applyFont="1" applyFill="1" applyBorder="1" applyAlignment="1">
      <alignment horizontal="right"/>
    </xf>
    <xf numFmtId="3" fontId="25" fillId="0" borderId="0" xfId="0" applyNumberFormat="1" applyFont="1"/>
    <xf numFmtId="0" fontId="41" fillId="0" borderId="0" xfId="0" applyFont="1"/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2" fillId="0" borderId="0" xfId="0" applyFont="1" applyFill="1"/>
    <xf numFmtId="0" fontId="39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top"/>
    </xf>
    <xf numFmtId="170" fontId="0" fillId="0" borderId="0" xfId="0" applyNumberFormat="1"/>
    <xf numFmtId="9" fontId="0" fillId="0" borderId="0" xfId="1" applyNumberFormat="1" applyFont="1"/>
    <xf numFmtId="0" fontId="43" fillId="0" borderId="0" xfId="8" applyFont="1" applyFill="1" applyBorder="1" applyAlignment="1">
      <alignment wrapText="1"/>
    </xf>
    <xf numFmtId="0" fontId="43" fillId="0" borderId="0" xfId="8" applyFont="1" applyFill="1" applyBorder="1" applyAlignment="1">
      <alignment horizontal="left" vertical="center" wrapText="1"/>
    </xf>
    <xf numFmtId="1" fontId="0" fillId="0" borderId="0" xfId="1" applyNumberFormat="1" applyFont="1"/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12" borderId="60" xfId="0" applyFont="1" applyFill="1" applyBorder="1"/>
    <xf numFmtId="0" fontId="0" fillId="0" borderId="35" xfId="0" applyBorder="1"/>
    <xf numFmtId="0" fontId="0" fillId="0" borderId="61" xfId="0" applyBorder="1"/>
    <xf numFmtId="166" fontId="0" fillId="0" borderId="58" xfId="0" applyNumberFormat="1" applyBorder="1"/>
    <xf numFmtId="166" fontId="0" fillId="0" borderId="0" xfId="0" applyNumberFormat="1" applyBorder="1"/>
    <xf numFmtId="166" fontId="0" fillId="12" borderId="62" xfId="0" applyNumberFormat="1" applyFill="1" applyBorder="1"/>
    <xf numFmtId="2" fontId="0" fillId="0" borderId="0" xfId="1" applyNumberFormat="1" applyFont="1"/>
    <xf numFmtId="0" fontId="0" fillId="0" borderId="57" xfId="0" applyBorder="1"/>
    <xf numFmtId="0" fontId="0" fillId="0" borderId="0" xfId="0" applyBorder="1" applyAlignment="1"/>
    <xf numFmtId="0" fontId="0" fillId="0" borderId="31" xfId="0" applyBorder="1"/>
    <xf numFmtId="0" fontId="0" fillId="0" borderId="63" xfId="0" applyBorder="1"/>
    <xf numFmtId="166" fontId="0" fillId="0" borderId="64" xfId="0" applyNumberFormat="1" applyBorder="1"/>
    <xf numFmtId="166" fontId="0" fillId="0" borderId="31" xfId="0" applyNumberFormat="1" applyBorder="1"/>
    <xf numFmtId="166" fontId="0" fillId="12" borderId="65" xfId="0" applyNumberFormat="1" applyFill="1" applyBorder="1"/>
    <xf numFmtId="0" fontId="2" fillId="0" borderId="65" xfId="0" applyFont="1" applyFill="1" applyBorder="1"/>
    <xf numFmtId="166" fontId="2" fillId="0" borderId="2" xfId="0" applyNumberFormat="1" applyFont="1" applyBorder="1"/>
    <xf numFmtId="166" fontId="2" fillId="12" borderId="60" xfId="0" applyNumberFormat="1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60" xfId="0" applyFont="1" applyFill="1" applyBorder="1"/>
    <xf numFmtId="166" fontId="0" fillId="0" borderId="0" xfId="0" applyNumberFormat="1" applyFill="1"/>
    <xf numFmtId="166" fontId="25" fillId="0" borderId="0" xfId="0" applyNumberFormat="1" applyFont="1" applyFill="1"/>
    <xf numFmtId="0" fontId="2" fillId="0" borderId="0" xfId="0" applyFont="1" applyFill="1"/>
    <xf numFmtId="1" fontId="2" fillId="0" borderId="0" xfId="0" applyNumberFormat="1" applyFont="1" applyFill="1"/>
    <xf numFmtId="9" fontId="0" fillId="0" borderId="0" xfId="1" applyFont="1" applyFill="1"/>
    <xf numFmtId="0" fontId="44" fillId="0" borderId="0" xfId="0" applyFont="1"/>
    <xf numFmtId="0" fontId="0" fillId="0" borderId="0" xfId="0" applyFill="1" applyAlignment="1"/>
    <xf numFmtId="0" fontId="0" fillId="13" borderId="0" xfId="0" applyFill="1" applyAlignment="1"/>
    <xf numFmtId="166" fontId="0" fillId="13" borderId="0" xfId="0" applyNumberFormat="1" applyFill="1"/>
    <xf numFmtId="9" fontId="0" fillId="13" borderId="0" xfId="1" applyFont="1" applyFill="1"/>
    <xf numFmtId="9" fontId="0" fillId="0" borderId="0" xfId="1" applyNumberFormat="1" applyFont="1" applyFill="1"/>
    <xf numFmtId="171" fontId="0" fillId="0" borderId="0" xfId="0" applyNumberFormat="1"/>
    <xf numFmtId="0" fontId="23" fillId="0" borderId="0" xfId="0" applyFont="1" applyAlignment="1">
      <alignment vertical="center"/>
    </xf>
    <xf numFmtId="0" fontId="1" fillId="0" borderId="0" xfId="6" applyBorder="1"/>
    <xf numFmtId="0" fontId="1" fillId="0" borderId="0" xfId="6"/>
    <xf numFmtId="0" fontId="1" fillId="0" borderId="0" xfId="6" applyFill="1"/>
    <xf numFmtId="0" fontId="1" fillId="0" borderId="0" xfId="6" applyFill="1" applyBorder="1"/>
    <xf numFmtId="0" fontId="2" fillId="0" borderId="0" xfId="6" applyFont="1" applyFill="1" applyBorder="1"/>
    <xf numFmtId="0" fontId="0" fillId="0" borderId="0" xfId="6" applyFont="1" applyFill="1" applyAlignment="1">
      <alignment horizontal="center" vertical="center" wrapText="1"/>
    </xf>
    <xf numFmtId="0" fontId="0" fillId="0" borderId="0" xfId="6" applyFont="1"/>
    <xf numFmtId="0" fontId="2" fillId="0" borderId="0" xfId="6" applyFont="1" applyFill="1"/>
    <xf numFmtId="166" fontId="1" fillId="0" borderId="0" xfId="6" applyNumberFormat="1"/>
    <xf numFmtId="166" fontId="1" fillId="0" borderId="0" xfId="6" applyNumberFormat="1" applyFill="1"/>
    <xf numFmtId="0" fontId="0" fillId="0" borderId="0" xfId="1" applyNumberFormat="1" applyFont="1"/>
    <xf numFmtId="1" fontId="0" fillId="0" borderId="0" xfId="0" applyNumberFormat="1" applyFill="1"/>
    <xf numFmtId="3" fontId="45" fillId="0" borderId="0" xfId="0" applyNumberFormat="1" applyFont="1" applyBorder="1"/>
    <xf numFmtId="0" fontId="46" fillId="0" borderId="0" xfId="0" applyFont="1" applyAlignment="1">
      <alignment horizontal="left" vertical="center"/>
    </xf>
    <xf numFmtId="0" fontId="2" fillId="0" borderId="0" xfId="0" applyNumberFormat="1" applyFont="1"/>
    <xf numFmtId="172" fontId="0" fillId="0" borderId="0" xfId="0" applyNumberFormat="1"/>
    <xf numFmtId="166" fontId="0" fillId="10" borderId="0" xfId="0" applyNumberFormat="1" applyFill="1"/>
    <xf numFmtId="0" fontId="25" fillId="0" borderId="0" xfId="0" applyFont="1"/>
    <xf numFmtId="1" fontId="25" fillId="0" borderId="0" xfId="0" applyNumberFormat="1" applyFont="1"/>
    <xf numFmtId="2" fontId="25" fillId="0" borderId="0" xfId="0" applyNumberFormat="1" applyFont="1"/>
    <xf numFmtId="9" fontId="25" fillId="0" borderId="0" xfId="1" applyFont="1"/>
    <xf numFmtId="165" fontId="25" fillId="0" borderId="0" xfId="1" applyNumberFormat="1" applyFont="1"/>
    <xf numFmtId="0" fontId="23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169" fontId="0" fillId="0" borderId="0" xfId="0" applyNumberFormat="1"/>
    <xf numFmtId="0" fontId="25" fillId="0" borderId="0" xfId="0" applyFont="1" applyFill="1"/>
    <xf numFmtId="9" fontId="25" fillId="0" borderId="0" xfId="1" applyNumberFormat="1" applyFont="1"/>
    <xf numFmtId="0" fontId="47" fillId="0" borderId="0" xfId="0" applyFont="1" applyAlignment="1">
      <alignment horizontal="justify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top" wrapText="1"/>
    </xf>
    <xf numFmtId="9" fontId="0" fillId="14" borderId="0" xfId="1" applyFont="1" applyFill="1"/>
    <xf numFmtId="0" fontId="0" fillId="14" borderId="0" xfId="0" applyFill="1"/>
    <xf numFmtId="0" fontId="48" fillId="3" borderId="66" xfId="0" applyFont="1" applyFill="1" applyBorder="1" applyAlignment="1">
      <alignment horizontal="center" vertical="center" wrapText="1"/>
    </xf>
    <xf numFmtId="0" fontId="48" fillId="3" borderId="67" xfId="0" applyFont="1" applyFill="1" applyBorder="1" applyAlignment="1">
      <alignment horizontal="center" vertical="center" wrapText="1"/>
    </xf>
    <xf numFmtId="0" fontId="49" fillId="3" borderId="68" xfId="0" applyFont="1" applyFill="1" applyBorder="1" applyAlignment="1">
      <alignment vertical="center" wrapText="1"/>
    </xf>
    <xf numFmtId="0" fontId="50" fillId="3" borderId="69" xfId="0" applyFont="1" applyFill="1" applyBorder="1" applyAlignment="1">
      <alignment horizontal="justify" vertical="center" wrapText="1"/>
    </xf>
    <xf numFmtId="0" fontId="50" fillId="3" borderId="69" xfId="0" applyFont="1" applyFill="1" applyBorder="1" applyAlignment="1">
      <alignment horizontal="center" vertical="center" wrapText="1"/>
    </xf>
    <xf numFmtId="1" fontId="2" fillId="0" borderId="0" xfId="11" applyNumberFormat="1" applyFont="1" applyFill="1" applyBorder="1" applyAlignment="1">
      <alignment horizontal="center" vertical="top" wrapText="1"/>
    </xf>
    <xf numFmtId="1" fontId="2" fillId="0" borderId="0" xfId="11" applyNumberFormat="1" applyFont="1" applyBorder="1" applyAlignment="1">
      <alignment horizontal="center" vertical="top" wrapText="1"/>
    </xf>
    <xf numFmtId="0" fontId="0" fillId="0" borderId="0" xfId="0" applyNumberFormat="1" applyBorder="1"/>
    <xf numFmtId="0" fontId="0" fillId="0" borderId="0" xfId="1" applyNumberFormat="1" applyFont="1" applyBorder="1"/>
    <xf numFmtId="1" fontId="0" fillId="0" borderId="0" xfId="11" applyNumberFormat="1" applyFont="1" applyFill="1" applyAlignment="1">
      <alignment vertical="top"/>
    </xf>
    <xf numFmtId="1" fontId="0" fillId="0" borderId="0" xfId="11" applyNumberFormat="1" applyFont="1" applyAlignment="1">
      <alignment vertical="top"/>
    </xf>
    <xf numFmtId="1" fontId="0" fillId="0" borderId="0" xfId="11" quotePrefix="1" applyNumberFormat="1" applyFont="1" applyFill="1" applyAlignment="1">
      <alignment vertical="top"/>
    </xf>
    <xf numFmtId="1" fontId="0" fillId="0" borderId="0" xfId="11" applyNumberFormat="1" applyFont="1" applyFill="1" applyBorder="1" applyAlignment="1">
      <alignment vertical="top"/>
    </xf>
    <xf numFmtId="20" fontId="0" fillId="0" borderId="0" xfId="0" applyNumberFormat="1"/>
    <xf numFmtId="0" fontId="23" fillId="0" borderId="0" xfId="0" applyFont="1"/>
    <xf numFmtId="166" fontId="24" fillId="0" borderId="0" xfId="0" applyNumberFormat="1" applyFont="1"/>
    <xf numFmtId="9" fontId="0" fillId="0" borderId="0" xfId="1" applyNumberFormat="1" applyFont="1" applyAlignment="1">
      <alignment vertical="top"/>
    </xf>
    <xf numFmtId="0" fontId="24" fillId="0" borderId="0" xfId="0" applyFont="1"/>
    <xf numFmtId="2" fontId="0" fillId="0" borderId="0" xfId="0" applyNumberFormat="1" applyFill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0" fillId="15" borderId="0" xfId="0" applyFill="1"/>
    <xf numFmtId="1" fontId="0" fillId="15" borderId="0" xfId="0" applyNumberFormat="1" applyFill="1"/>
    <xf numFmtId="170" fontId="0" fillId="15" borderId="0" xfId="1" applyNumberFormat="1" applyFont="1" applyFill="1"/>
    <xf numFmtId="165" fontId="24" fillId="0" borderId="0" xfId="1" applyNumberFormat="1" applyFont="1"/>
    <xf numFmtId="0" fontId="0" fillId="16" borderId="0" xfId="0" applyFill="1"/>
    <xf numFmtId="1" fontId="0" fillId="16" borderId="0" xfId="0" applyNumberFormat="1" applyFill="1"/>
    <xf numFmtId="170" fontId="0" fillId="16" borderId="0" xfId="1" applyNumberFormat="1" applyFont="1" applyFill="1"/>
    <xf numFmtId="1" fontId="0" fillId="10" borderId="0" xfId="0" applyNumberFormat="1" applyFill="1"/>
    <xf numFmtId="170" fontId="0" fillId="10" borderId="0" xfId="1" applyNumberFormat="1" applyFont="1" applyFill="1"/>
    <xf numFmtId="0" fontId="0" fillId="17" borderId="0" xfId="0" applyFill="1"/>
    <xf numFmtId="1" fontId="0" fillId="17" borderId="0" xfId="0" applyNumberFormat="1" applyFill="1"/>
    <xf numFmtId="170" fontId="0" fillId="17" borderId="0" xfId="1" applyNumberFormat="1" applyFont="1" applyFill="1"/>
    <xf numFmtId="170" fontId="0" fillId="0" borderId="0" xfId="1" applyNumberFormat="1" applyFont="1"/>
    <xf numFmtId="0" fontId="51" fillId="0" borderId="0" xfId="0" applyFont="1" applyBorder="1" applyAlignment="1">
      <alignment vertical="center"/>
    </xf>
    <xf numFmtId="0" fontId="51" fillId="0" borderId="78" xfId="0" applyFont="1" applyBorder="1" applyAlignment="1">
      <alignment horizontal="center" vertical="center" textRotation="90"/>
    </xf>
    <xf numFmtId="0" fontId="51" fillId="0" borderId="79" xfId="0" applyFont="1" applyBorder="1" applyAlignment="1">
      <alignment horizontal="center" vertical="center" textRotation="90"/>
    </xf>
    <xf numFmtId="3" fontId="51" fillId="0" borderId="84" xfId="0" applyNumberFormat="1" applyFont="1" applyBorder="1" applyAlignment="1">
      <alignment horizontal="center" vertical="center" wrapText="1"/>
    </xf>
    <xf numFmtId="1" fontId="51" fillId="0" borderId="84" xfId="0" applyNumberFormat="1" applyFont="1" applyBorder="1" applyAlignment="1">
      <alignment horizontal="center" vertical="center" wrapText="1"/>
    </xf>
    <xf numFmtId="1" fontId="51" fillId="0" borderId="85" xfId="0" applyNumberFormat="1" applyFont="1" applyBorder="1" applyAlignment="1">
      <alignment horizontal="center" vertical="center" wrapText="1"/>
    </xf>
    <xf numFmtId="0" fontId="53" fillId="0" borderId="86" xfId="0" applyFont="1" applyBorder="1" applyAlignment="1">
      <alignment horizontal="center" vertical="center" wrapText="1"/>
    </xf>
    <xf numFmtId="0" fontId="53" fillId="0" borderId="87" xfId="0" applyFont="1" applyBorder="1" applyAlignment="1">
      <alignment vertical="center" wrapText="1"/>
    </xf>
    <xf numFmtId="0" fontId="53" fillId="18" borderId="87" xfId="0" applyFont="1" applyFill="1" applyBorder="1" applyAlignment="1">
      <alignment horizontal="center" vertical="center" wrapText="1"/>
    </xf>
    <xf numFmtId="3" fontId="53" fillId="0" borderId="88" xfId="0" applyNumberFormat="1" applyFont="1" applyBorder="1" applyAlignment="1">
      <alignment horizontal="center" vertical="center" wrapText="1"/>
    </xf>
    <xf numFmtId="1" fontId="53" fillId="0" borderId="88" xfId="0" applyNumberFormat="1" applyFont="1" applyBorder="1" applyAlignment="1">
      <alignment horizontal="center" vertical="center" wrapText="1"/>
    </xf>
    <xf numFmtId="1" fontId="53" fillId="0" borderId="89" xfId="0" applyNumberFormat="1" applyFont="1" applyBorder="1" applyAlignment="1">
      <alignment horizontal="center" vertical="center" wrapText="1"/>
    </xf>
    <xf numFmtId="0" fontId="53" fillId="0" borderId="90" xfId="0" applyFont="1" applyBorder="1" applyAlignment="1">
      <alignment horizontal="center" vertical="center" wrapText="1"/>
    </xf>
    <xf numFmtId="0" fontId="53" fillId="0" borderId="81" xfId="0" applyFont="1" applyBorder="1" applyAlignment="1">
      <alignment vertical="center" wrapText="1"/>
    </xf>
    <xf numFmtId="3" fontId="53" fillId="0" borderId="84" xfId="0" applyNumberFormat="1" applyFont="1" applyBorder="1" applyAlignment="1">
      <alignment horizontal="center" vertical="center" wrapText="1"/>
    </xf>
    <xf numFmtId="1" fontId="53" fillId="0" borderId="84" xfId="0" applyNumberFormat="1" applyFont="1" applyBorder="1" applyAlignment="1">
      <alignment horizontal="center" vertical="center" wrapText="1"/>
    </xf>
    <xf numFmtId="1" fontId="53" fillId="0" borderId="85" xfId="0" applyNumberFormat="1" applyFont="1" applyBorder="1" applyAlignment="1">
      <alignment horizontal="center" vertical="center" wrapText="1"/>
    </xf>
    <xf numFmtId="3" fontId="51" fillId="0" borderId="67" xfId="0" applyNumberFormat="1" applyFont="1" applyBorder="1" applyAlignment="1">
      <alignment horizontal="center" vertical="center" wrapText="1"/>
    </xf>
    <xf numFmtId="1" fontId="51" fillId="0" borderId="67" xfId="0" applyNumberFormat="1" applyFont="1" applyBorder="1" applyAlignment="1">
      <alignment horizontal="center" vertical="center" wrapText="1"/>
    </xf>
    <xf numFmtId="1" fontId="51" fillId="0" borderId="93" xfId="0" applyNumberFormat="1" applyFont="1" applyBorder="1" applyAlignment="1">
      <alignment horizontal="center" vertical="center" wrapText="1"/>
    </xf>
    <xf numFmtId="9" fontId="51" fillId="0" borderId="84" xfId="0" applyNumberFormat="1" applyFont="1" applyBorder="1" applyAlignment="1">
      <alignment horizontal="center" vertical="center" wrapText="1"/>
    </xf>
    <xf numFmtId="9" fontId="51" fillId="0" borderId="85" xfId="0" applyNumberFormat="1" applyFont="1" applyBorder="1" applyAlignment="1">
      <alignment horizontal="center" vertical="center" wrapText="1"/>
    </xf>
    <xf numFmtId="9" fontId="53" fillId="0" borderId="88" xfId="0" applyNumberFormat="1" applyFont="1" applyBorder="1" applyAlignment="1">
      <alignment horizontal="center" vertical="center" wrapText="1"/>
    </xf>
    <xf numFmtId="9" fontId="53" fillId="0" borderId="89" xfId="0" applyNumberFormat="1" applyFont="1" applyBorder="1" applyAlignment="1">
      <alignment horizontal="center" vertical="center" wrapText="1"/>
    </xf>
    <xf numFmtId="9" fontId="53" fillId="0" borderId="84" xfId="0" applyNumberFormat="1" applyFont="1" applyBorder="1" applyAlignment="1">
      <alignment horizontal="center" vertical="center" wrapText="1"/>
    </xf>
    <xf numFmtId="9" fontId="53" fillId="0" borderId="85" xfId="0" applyNumberFormat="1" applyFont="1" applyBorder="1" applyAlignment="1">
      <alignment horizontal="center" vertical="center" wrapText="1"/>
    </xf>
    <xf numFmtId="9" fontId="51" fillId="0" borderId="67" xfId="0" applyNumberFormat="1" applyFont="1" applyBorder="1" applyAlignment="1">
      <alignment horizontal="center" vertical="center" wrapText="1"/>
    </xf>
    <xf numFmtId="9" fontId="51" fillId="0" borderId="93" xfId="0" applyNumberFormat="1" applyFont="1" applyBorder="1" applyAlignment="1">
      <alignment horizontal="center" vertical="center" wrapText="1"/>
    </xf>
    <xf numFmtId="166" fontId="25" fillId="0" borderId="0" xfId="0" applyNumberFormat="1" applyFont="1"/>
    <xf numFmtId="0" fontId="0" fillId="0" borderId="57" xfId="0" applyBorder="1" applyAlignment="1">
      <alignment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15" fillId="7" borderId="19" xfId="0" applyFont="1" applyFill="1" applyBorder="1" applyAlignment="1">
      <alignment horizontal="right" vertical="center" wrapText="1"/>
    </xf>
    <xf numFmtId="0" fontId="15" fillId="7" borderId="20" xfId="0" applyFont="1" applyFill="1" applyBorder="1" applyAlignment="1">
      <alignment horizontal="right" vertical="center" wrapText="1"/>
    </xf>
    <xf numFmtId="0" fontId="15" fillId="3" borderId="13" xfId="0" applyFont="1" applyFill="1" applyBorder="1" applyAlignment="1">
      <alignment horizontal="justify" vertical="center" wrapText="1"/>
    </xf>
    <xf numFmtId="0" fontId="15" fillId="3" borderId="14" xfId="0" applyFont="1" applyFill="1" applyBorder="1" applyAlignment="1">
      <alignment horizontal="justify" vertical="center" wrapText="1"/>
    </xf>
    <xf numFmtId="0" fontId="15" fillId="3" borderId="22" xfId="0" applyFont="1" applyFill="1" applyBorder="1" applyAlignment="1">
      <alignment horizontal="justify" vertical="center" wrapText="1"/>
    </xf>
    <xf numFmtId="0" fontId="15" fillId="3" borderId="7" xfId="0" applyFont="1" applyFill="1" applyBorder="1" applyAlignment="1">
      <alignment horizontal="justify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6" fillId="11" borderId="38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36" fillId="11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64" fontId="0" fillId="0" borderId="55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8" fillId="3" borderId="66" xfId="0" applyFont="1" applyFill="1" applyBorder="1" applyAlignment="1">
      <alignment horizontal="justify" vertical="center" wrapText="1"/>
    </xf>
    <xf numFmtId="0" fontId="48" fillId="3" borderId="67" xfId="0" applyFont="1" applyFill="1" applyBorder="1" applyAlignment="1">
      <alignment horizontal="justify" vertical="center" wrapText="1"/>
    </xf>
    <xf numFmtId="0" fontId="51" fillId="0" borderId="90" xfId="0" applyFont="1" applyBorder="1" applyAlignment="1">
      <alignment vertical="center" wrapText="1"/>
    </xf>
    <xf numFmtId="0" fontId="51" fillId="0" borderId="84" xfId="0" applyFont="1" applyBorder="1" applyAlignment="1">
      <alignment vertical="center" wrapText="1"/>
    </xf>
    <xf numFmtId="0" fontId="51" fillId="0" borderId="70" xfId="0" applyFont="1" applyBorder="1" applyAlignment="1">
      <alignment horizontal="center" vertical="center"/>
    </xf>
    <xf numFmtId="0" fontId="51" fillId="0" borderId="71" xfId="0" applyFont="1" applyBorder="1" applyAlignment="1">
      <alignment horizontal="center" vertical="center"/>
    </xf>
    <xf numFmtId="0" fontId="52" fillId="0" borderId="72" xfId="0" applyFont="1" applyBorder="1" applyAlignment="1">
      <alignment horizontal="center" vertical="center"/>
    </xf>
    <xf numFmtId="0" fontId="52" fillId="0" borderId="73" xfId="0" applyFont="1" applyBorder="1" applyAlignment="1">
      <alignment horizontal="center" vertical="center"/>
    </xf>
    <xf numFmtId="0" fontId="52" fillId="0" borderId="76" xfId="0" applyFont="1" applyBorder="1" applyAlignment="1">
      <alignment horizontal="center" vertical="center"/>
    </xf>
    <xf numFmtId="0" fontId="52" fillId="0" borderId="77" xfId="0" applyFont="1" applyBorder="1" applyAlignment="1">
      <alignment horizontal="center" vertical="center"/>
    </xf>
    <xf numFmtId="0" fontId="52" fillId="0" borderId="80" xfId="0" applyFont="1" applyBorder="1" applyAlignment="1">
      <alignment horizontal="center" vertical="center"/>
    </xf>
    <xf numFmtId="0" fontId="52" fillId="0" borderId="81" xfId="0" applyFont="1" applyBorder="1" applyAlignment="1">
      <alignment horizontal="center" vertical="center"/>
    </xf>
    <xf numFmtId="0" fontId="51" fillId="0" borderId="74" xfId="0" applyFont="1" applyBorder="1" applyAlignment="1">
      <alignment horizontal="center" vertical="center" textRotation="90"/>
    </xf>
    <xf numFmtId="0" fontId="51" fillId="0" borderId="78" xfId="0" applyFont="1" applyBorder="1" applyAlignment="1">
      <alignment horizontal="center" vertical="center" textRotation="90"/>
    </xf>
    <xf numFmtId="0" fontId="53" fillId="0" borderId="74" xfId="0" applyFont="1" applyBorder="1" applyAlignment="1">
      <alignment horizontal="center" vertical="center"/>
    </xf>
    <xf numFmtId="0" fontId="53" fillId="0" borderId="78" xfId="0" applyFont="1" applyBorder="1" applyAlignment="1">
      <alignment horizontal="center" vertical="center"/>
    </xf>
    <xf numFmtId="0" fontId="53" fillId="0" borderId="75" xfId="0" applyFont="1" applyBorder="1" applyAlignment="1">
      <alignment horizontal="center" vertical="center"/>
    </xf>
    <xf numFmtId="0" fontId="53" fillId="0" borderId="79" xfId="0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/>
    </xf>
    <xf numFmtId="0" fontId="51" fillId="0" borderId="66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51" fillId="0" borderId="82" xfId="0" applyFont="1" applyBorder="1" applyAlignment="1">
      <alignment vertical="center" wrapText="1"/>
    </xf>
    <xf numFmtId="0" fontId="51" fillId="0" borderId="83" xfId="0" applyFont="1" applyBorder="1" applyAlignment="1">
      <alignment vertical="center" wrapText="1"/>
    </xf>
    <xf numFmtId="0" fontId="53" fillId="0" borderId="90" xfId="0" applyFont="1" applyBorder="1" applyAlignment="1">
      <alignment vertical="center" wrapText="1"/>
    </xf>
    <xf numFmtId="0" fontId="53" fillId="0" borderId="84" xfId="0" applyFont="1" applyBorder="1" applyAlignment="1">
      <alignment vertical="center" wrapText="1"/>
    </xf>
    <xf numFmtId="0" fontId="51" fillId="0" borderId="91" xfId="0" applyFont="1" applyBorder="1" applyAlignment="1">
      <alignment horizontal="center" vertical="center" wrapText="1"/>
    </xf>
    <xf numFmtId="0" fontId="51" fillId="0" borderId="92" xfId="0" applyFont="1" applyBorder="1" applyAlignment="1">
      <alignment horizontal="center" vertical="center" wrapText="1"/>
    </xf>
  </cellXfs>
  <cellStyles count="15">
    <cellStyle name="Milliers" xfId="11" builtinId="3"/>
    <cellStyle name="Milliers 2" xfId="5"/>
    <cellStyle name="Milliers 2 2" xfId="7"/>
    <cellStyle name="Normal" xfId="0" builtinId="0"/>
    <cellStyle name="Normal 2" xfId="2"/>
    <cellStyle name="Normal 3" xfId="3"/>
    <cellStyle name="Normal 3 2" xfId="8"/>
    <cellStyle name="Normal 4" xfId="9"/>
    <cellStyle name="Normal 5" xfId="6"/>
    <cellStyle name="Normal_fig2" xfId="12"/>
    <cellStyle name="Normal_figure2_new" xfId="13"/>
    <cellStyle name="Normal_Figures_preparation_16112016" xfId="14"/>
    <cellStyle name="Pourcentage" xfId="1" builtinId="5"/>
    <cellStyle name="Pourcentage 2" xfId="4"/>
    <cellStyle name="Pourcentage 3" xfId="10"/>
  </cellStyles>
  <dxfs count="0"/>
  <tableStyles count="0" defaultTableStyle="TableStyleMedium2" defaultPivotStyle="PivotStyleLight16"/>
  <colors>
    <mruColors>
      <color rgb="FFE67D0A"/>
      <color rgb="FF3C3C3C"/>
      <color rgb="FFC7C7C7"/>
      <color rgb="FF36A8E1"/>
      <color rgb="FFFAD20D"/>
      <color rgb="FFC017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4.xml"/><Relationship Id="rId50" Type="http://schemas.openxmlformats.org/officeDocument/2006/relationships/externalLink" Target="externalLinks/externalLink7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3" Type="http://schemas.openxmlformats.org/officeDocument/2006/relationships/externalLink" Target="externalLinks/externalLink10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5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6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externalLink" Target="externalLinks/externalLink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9199462020798"/>
          <c:y val="4.1952645709436305E-2"/>
          <c:w val="0.86820876203061303"/>
          <c:h val="0.83645143399958988"/>
        </c:manualLayout>
      </c:layout>
      <c:lineChart>
        <c:grouping val="standard"/>
        <c:varyColors val="0"/>
        <c:ser>
          <c:idx val="5"/>
          <c:order val="0"/>
          <c:spPr>
            <a:ln w="34925">
              <a:solidFill>
                <a:srgbClr val="36A8E1">
                  <a:alpha val="7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'Graphique 2'!$A$5:$A$52</c:f>
              <c:numCache>
                <c:formatCode>General</c:formatCode>
                <c:ptCount val="4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  <c:pt idx="42">
                  <c:v>2025</c:v>
                </c:pt>
                <c:pt idx="43">
                  <c:v>2026</c:v>
                </c:pt>
                <c:pt idx="44">
                  <c:v>2027</c:v>
                </c:pt>
                <c:pt idx="45">
                  <c:v>2028</c:v>
                </c:pt>
                <c:pt idx="46">
                  <c:v>2029</c:v>
                </c:pt>
                <c:pt idx="47">
                  <c:v>2030</c:v>
                </c:pt>
              </c:numCache>
            </c:numRef>
          </c:cat>
          <c:val>
            <c:numRef>
              <c:f>'Graphique 2'!$C$5:$C$52</c:f>
              <c:numCache>
                <c:formatCode>#\ ##0\ </c:formatCode>
                <c:ptCount val="48"/>
                <c:pt idx="0">
                  <c:v>24200000</c:v>
                </c:pt>
                <c:pt idx="1">
                  <c:v>24300000</c:v>
                </c:pt>
                <c:pt idx="2">
                  <c:v>24400000</c:v>
                </c:pt>
                <c:pt idx="3">
                  <c:v>24500000</c:v>
                </c:pt>
                <c:pt idx="4">
                  <c:v>24600000</c:v>
                </c:pt>
                <c:pt idx="5">
                  <c:v>24700000</c:v>
                </c:pt>
                <c:pt idx="6">
                  <c:v>24800000</c:v>
                </c:pt>
                <c:pt idx="7">
                  <c:v>24800000</c:v>
                </c:pt>
                <c:pt idx="8">
                  <c:v>24900000</c:v>
                </c:pt>
                <c:pt idx="9">
                  <c:v>25000000</c:v>
                </c:pt>
                <c:pt idx="10">
                  <c:v>25100000</c:v>
                </c:pt>
                <c:pt idx="11">
                  <c:v>25300000</c:v>
                </c:pt>
                <c:pt idx="12">
                  <c:v>25400000</c:v>
                </c:pt>
                <c:pt idx="13">
                  <c:v>25600000</c:v>
                </c:pt>
                <c:pt idx="14">
                  <c:v>25700000</c:v>
                </c:pt>
                <c:pt idx="15">
                  <c:v>25900000</c:v>
                </c:pt>
                <c:pt idx="16">
                  <c:v>26000000</c:v>
                </c:pt>
                <c:pt idx="17">
                  <c:v>26300000</c:v>
                </c:pt>
                <c:pt idx="18">
                  <c:v>26500000</c:v>
                </c:pt>
                <c:pt idx="19">
                  <c:v>26800000</c:v>
                </c:pt>
                <c:pt idx="20">
                  <c:v>26900000</c:v>
                </c:pt>
                <c:pt idx="21">
                  <c:v>27100000</c:v>
                </c:pt>
                <c:pt idx="22">
                  <c:v>27300000</c:v>
                </c:pt>
                <c:pt idx="23">
                  <c:v>27500000</c:v>
                </c:pt>
                <c:pt idx="24">
                  <c:v>27600000</c:v>
                </c:pt>
                <c:pt idx="25">
                  <c:v>27700000</c:v>
                </c:pt>
                <c:pt idx="26">
                  <c:v>27900000</c:v>
                </c:pt>
                <c:pt idx="27">
                  <c:v>28000000</c:v>
                </c:pt>
                <c:pt idx="28">
                  <c:v>28200000</c:v>
                </c:pt>
                <c:pt idx="29">
                  <c:v>28400000</c:v>
                </c:pt>
                <c:pt idx="30">
                  <c:v>28600000</c:v>
                </c:pt>
                <c:pt idx="31">
                  <c:v>28700000</c:v>
                </c:pt>
                <c:pt idx="32">
                  <c:v>28800000</c:v>
                </c:pt>
                <c:pt idx="33">
                  <c:v>28900000</c:v>
                </c:pt>
                <c:pt idx="34">
                  <c:v>29000000</c:v>
                </c:pt>
                <c:pt idx="35">
                  <c:v>29000000</c:v>
                </c:pt>
                <c:pt idx="36">
                  <c:v>29100000</c:v>
                </c:pt>
                <c:pt idx="37">
                  <c:v>29200000</c:v>
                </c:pt>
                <c:pt idx="38">
                  <c:v>29200000</c:v>
                </c:pt>
                <c:pt idx="39">
                  <c:v>29300000</c:v>
                </c:pt>
                <c:pt idx="40">
                  <c:v>29300000</c:v>
                </c:pt>
                <c:pt idx="41">
                  <c:v>29300000</c:v>
                </c:pt>
                <c:pt idx="42">
                  <c:v>29400000</c:v>
                </c:pt>
                <c:pt idx="43">
                  <c:v>29400000</c:v>
                </c:pt>
                <c:pt idx="44">
                  <c:v>29500000</c:v>
                </c:pt>
                <c:pt idx="45">
                  <c:v>29600000</c:v>
                </c:pt>
                <c:pt idx="46">
                  <c:v>29600000</c:v>
                </c:pt>
                <c:pt idx="47">
                  <c:v>29700000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1-4875-96BA-A509380582BF}"/>
            </c:ext>
          </c:extLst>
        </c:ser>
        <c:ser>
          <c:idx val="4"/>
          <c:order val="1"/>
          <c:tx>
            <c:strRef>
              <c:f>'Graphique 2'!$B$4</c:f>
              <c:strCache>
                <c:ptCount val="1"/>
                <c:pt idx="0">
                  <c:v>Ensemble</c:v>
                </c:pt>
              </c:strCache>
            </c:strRef>
          </c:tx>
          <c:spPr>
            <a:ln w="34925">
              <a:solidFill>
                <a:srgbClr val="36A8E1"/>
              </a:solidFill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01-0CF1-4875-96BA-A509380582B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02-0CF1-4875-96BA-A509380582BF}"/>
              </c:ext>
            </c:extLst>
          </c:dPt>
          <c:cat>
            <c:numRef>
              <c:f>'Graphique 2'!$A$5:$A$52</c:f>
              <c:numCache>
                <c:formatCode>General</c:formatCode>
                <c:ptCount val="4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  <c:pt idx="42">
                  <c:v>2025</c:v>
                </c:pt>
                <c:pt idx="43">
                  <c:v>2026</c:v>
                </c:pt>
                <c:pt idx="44">
                  <c:v>2027</c:v>
                </c:pt>
                <c:pt idx="45">
                  <c:v>2028</c:v>
                </c:pt>
                <c:pt idx="46">
                  <c:v>2029</c:v>
                </c:pt>
                <c:pt idx="47">
                  <c:v>2030</c:v>
                </c:pt>
              </c:numCache>
            </c:numRef>
          </c:cat>
          <c:val>
            <c:numRef>
              <c:f>'Graphique 2'!$B$5:$B$41</c:f>
              <c:numCache>
                <c:formatCode>#\ ##0\ </c:formatCode>
                <c:ptCount val="37"/>
                <c:pt idx="0">
                  <c:v>24100000</c:v>
                </c:pt>
                <c:pt idx="1">
                  <c:v>24200000</c:v>
                </c:pt>
                <c:pt idx="2">
                  <c:v>24400000</c:v>
                </c:pt>
                <c:pt idx="3">
                  <c:v>24600000</c:v>
                </c:pt>
                <c:pt idx="4">
                  <c:v>24600000</c:v>
                </c:pt>
                <c:pt idx="5">
                  <c:v>24600000</c:v>
                </c:pt>
                <c:pt idx="6">
                  <c:v>24800000</c:v>
                </c:pt>
                <c:pt idx="7">
                  <c:v>24800000</c:v>
                </c:pt>
                <c:pt idx="8">
                  <c:v>24800000</c:v>
                </c:pt>
                <c:pt idx="9">
                  <c:v>25000000</c:v>
                </c:pt>
                <c:pt idx="10">
                  <c:v>25100000</c:v>
                </c:pt>
                <c:pt idx="11">
                  <c:v>25200000</c:v>
                </c:pt>
                <c:pt idx="12">
                  <c:v>25300000</c:v>
                </c:pt>
                <c:pt idx="13">
                  <c:v>25600000</c:v>
                </c:pt>
                <c:pt idx="14">
                  <c:v>25500000</c:v>
                </c:pt>
                <c:pt idx="15">
                  <c:v>25700000</c:v>
                </c:pt>
                <c:pt idx="16">
                  <c:v>25900000</c:v>
                </c:pt>
                <c:pt idx="17">
                  <c:v>26200000</c:v>
                </c:pt>
                <c:pt idx="18">
                  <c:v>26400000</c:v>
                </c:pt>
                <c:pt idx="19">
                  <c:v>26700000</c:v>
                </c:pt>
                <c:pt idx="20">
                  <c:v>26900000</c:v>
                </c:pt>
                <c:pt idx="21">
                  <c:v>27100000</c:v>
                </c:pt>
                <c:pt idx="22">
                  <c:v>27300000</c:v>
                </c:pt>
                <c:pt idx="23">
                  <c:v>27500000</c:v>
                </c:pt>
                <c:pt idx="24">
                  <c:v>27700000</c:v>
                </c:pt>
                <c:pt idx="25">
                  <c:v>27900000</c:v>
                </c:pt>
                <c:pt idx="26">
                  <c:v>28100000</c:v>
                </c:pt>
                <c:pt idx="27">
                  <c:v>28200000</c:v>
                </c:pt>
                <c:pt idx="28">
                  <c:v>28200000</c:v>
                </c:pt>
                <c:pt idx="29">
                  <c:v>28500000</c:v>
                </c:pt>
                <c:pt idx="30">
                  <c:v>28600000</c:v>
                </c:pt>
                <c:pt idx="31">
                  <c:v>28600000</c:v>
                </c:pt>
                <c:pt idx="32">
                  <c:v>28600000</c:v>
                </c:pt>
                <c:pt idx="33">
                  <c:v>28800000</c:v>
                </c:pt>
                <c:pt idx="34">
                  <c:v>28900000</c:v>
                </c:pt>
                <c:pt idx="35">
                  <c:v>29100000</c:v>
                </c:pt>
                <c:pt idx="36">
                  <c:v>28900000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1-4875-96BA-A509380582BF}"/>
            </c:ext>
          </c:extLst>
        </c:ser>
        <c:ser>
          <c:idx val="2"/>
          <c:order val="2"/>
          <c:spPr>
            <a:ln w="34925">
              <a:solidFill>
                <a:srgbClr val="C01718">
                  <a:alpha val="70000"/>
                </a:srgbClr>
              </a:solidFill>
              <a:prstDash val="dash"/>
            </a:ln>
          </c:spPr>
          <c:marker>
            <c:symbol val="none"/>
          </c:marker>
          <c:dPt>
            <c:idx val="43"/>
            <c:bubble3D val="0"/>
            <c:spPr>
              <a:ln w="31750">
                <a:solidFill>
                  <a:srgbClr val="C01718">
                    <a:alpha val="70000"/>
                  </a:srgbClr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A071-4B93-A211-8DA0186D3937}"/>
              </c:ext>
            </c:extLst>
          </c:dPt>
          <c:cat>
            <c:numRef>
              <c:f>'Graphique 2'!$A$5:$A$52</c:f>
              <c:numCache>
                <c:formatCode>General</c:formatCode>
                <c:ptCount val="4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  <c:pt idx="42">
                  <c:v>2025</c:v>
                </c:pt>
                <c:pt idx="43">
                  <c:v>2026</c:v>
                </c:pt>
                <c:pt idx="44">
                  <c:v>2027</c:v>
                </c:pt>
                <c:pt idx="45">
                  <c:v>2028</c:v>
                </c:pt>
                <c:pt idx="46">
                  <c:v>2029</c:v>
                </c:pt>
                <c:pt idx="47">
                  <c:v>2030</c:v>
                </c:pt>
              </c:numCache>
            </c:numRef>
          </c:cat>
          <c:val>
            <c:numRef>
              <c:f>'Graphique 2'!$E$5:$E$52</c:f>
              <c:numCache>
                <c:formatCode>#\ ##0\ </c:formatCode>
                <c:ptCount val="48"/>
                <c:pt idx="0">
                  <c:v>21100000</c:v>
                </c:pt>
                <c:pt idx="1">
                  <c:v>21100000</c:v>
                </c:pt>
                <c:pt idx="2">
                  <c:v>21100000</c:v>
                </c:pt>
                <c:pt idx="3">
                  <c:v>21200000</c:v>
                </c:pt>
                <c:pt idx="4">
                  <c:v>21100000</c:v>
                </c:pt>
                <c:pt idx="5">
                  <c:v>21100000</c:v>
                </c:pt>
                <c:pt idx="6">
                  <c:v>21100000</c:v>
                </c:pt>
                <c:pt idx="7">
                  <c:v>20900000</c:v>
                </c:pt>
                <c:pt idx="8">
                  <c:v>20700000</c:v>
                </c:pt>
                <c:pt idx="9">
                  <c:v>20600000</c:v>
                </c:pt>
                <c:pt idx="10">
                  <c:v>20500000</c:v>
                </c:pt>
                <c:pt idx="11">
                  <c:v>20500000</c:v>
                </c:pt>
                <c:pt idx="12">
                  <c:v>20300000</c:v>
                </c:pt>
                <c:pt idx="13">
                  <c:v>20300000</c:v>
                </c:pt>
                <c:pt idx="14">
                  <c:v>20200000</c:v>
                </c:pt>
                <c:pt idx="15">
                  <c:v>20100000</c:v>
                </c:pt>
                <c:pt idx="16">
                  <c:v>19900000</c:v>
                </c:pt>
                <c:pt idx="17">
                  <c:v>19900000</c:v>
                </c:pt>
                <c:pt idx="18">
                  <c:v>19900000</c:v>
                </c:pt>
                <c:pt idx="19">
                  <c:v>19900000</c:v>
                </c:pt>
                <c:pt idx="20">
                  <c:v>19800000</c:v>
                </c:pt>
                <c:pt idx="21">
                  <c:v>19700000</c:v>
                </c:pt>
                <c:pt idx="22">
                  <c:v>19700000</c:v>
                </c:pt>
                <c:pt idx="23">
                  <c:v>19600000</c:v>
                </c:pt>
                <c:pt idx="24">
                  <c:v>19500000</c:v>
                </c:pt>
                <c:pt idx="25">
                  <c:v>19400000</c:v>
                </c:pt>
                <c:pt idx="26">
                  <c:v>19200000</c:v>
                </c:pt>
                <c:pt idx="27">
                  <c:v>19100000</c:v>
                </c:pt>
                <c:pt idx="28">
                  <c:v>19000000</c:v>
                </c:pt>
                <c:pt idx="29">
                  <c:v>18800000</c:v>
                </c:pt>
                <c:pt idx="30">
                  <c:v>18600000</c:v>
                </c:pt>
                <c:pt idx="31">
                  <c:v>18400000</c:v>
                </c:pt>
                <c:pt idx="32">
                  <c:v>18200000</c:v>
                </c:pt>
                <c:pt idx="33">
                  <c:v>17900000</c:v>
                </c:pt>
                <c:pt idx="34">
                  <c:v>17800000</c:v>
                </c:pt>
                <c:pt idx="35">
                  <c:v>17500000</c:v>
                </c:pt>
                <c:pt idx="36">
                  <c:v>17300000</c:v>
                </c:pt>
                <c:pt idx="37">
                  <c:v>17200000</c:v>
                </c:pt>
                <c:pt idx="38">
                  <c:v>17000000</c:v>
                </c:pt>
                <c:pt idx="39">
                  <c:v>16900000</c:v>
                </c:pt>
                <c:pt idx="40">
                  <c:v>16700000</c:v>
                </c:pt>
                <c:pt idx="41">
                  <c:v>16600000</c:v>
                </c:pt>
                <c:pt idx="42">
                  <c:v>16500000</c:v>
                </c:pt>
                <c:pt idx="43">
                  <c:v>16400000</c:v>
                </c:pt>
                <c:pt idx="44">
                  <c:v>16300000</c:v>
                </c:pt>
                <c:pt idx="45">
                  <c:v>16200000</c:v>
                </c:pt>
                <c:pt idx="46">
                  <c:v>16200000</c:v>
                </c:pt>
                <c:pt idx="47">
                  <c:v>16100000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F1-4875-96BA-A509380582BF}"/>
            </c:ext>
          </c:extLst>
        </c:ser>
        <c:ser>
          <c:idx val="1"/>
          <c:order val="3"/>
          <c:tx>
            <c:strRef>
              <c:f>'Graphique 2'!$D$4</c:f>
              <c:strCache>
                <c:ptCount val="1"/>
                <c:pt idx="0">
                  <c:v>Titulaires au plus du baccalauréat</c:v>
                </c:pt>
              </c:strCache>
            </c:strRef>
          </c:tx>
          <c:spPr>
            <a:ln w="31750">
              <a:solidFill>
                <a:srgbClr val="C01718"/>
              </a:solidFill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06-0CF1-4875-96BA-A509380582B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07-0CF1-4875-96BA-A509380582BF}"/>
              </c:ext>
            </c:extLst>
          </c:dPt>
          <c:cat>
            <c:numRef>
              <c:f>'Graphique 2'!$A$5:$A$52</c:f>
              <c:numCache>
                <c:formatCode>General</c:formatCode>
                <c:ptCount val="4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  <c:pt idx="42">
                  <c:v>2025</c:v>
                </c:pt>
                <c:pt idx="43">
                  <c:v>2026</c:v>
                </c:pt>
                <c:pt idx="44">
                  <c:v>2027</c:v>
                </c:pt>
                <c:pt idx="45">
                  <c:v>2028</c:v>
                </c:pt>
                <c:pt idx="46">
                  <c:v>2029</c:v>
                </c:pt>
                <c:pt idx="47">
                  <c:v>2030</c:v>
                </c:pt>
              </c:numCache>
            </c:numRef>
          </c:cat>
          <c:val>
            <c:numRef>
              <c:f>'Graphique 2'!$D$5:$D$41</c:f>
              <c:numCache>
                <c:formatCode>#\ ##0\ </c:formatCode>
                <c:ptCount val="37"/>
                <c:pt idx="0">
                  <c:v>21200000</c:v>
                </c:pt>
                <c:pt idx="1">
                  <c:v>21100000</c:v>
                </c:pt>
                <c:pt idx="2">
                  <c:v>21200000</c:v>
                </c:pt>
                <c:pt idx="3">
                  <c:v>21300000</c:v>
                </c:pt>
                <c:pt idx="4">
                  <c:v>21200000</c:v>
                </c:pt>
                <c:pt idx="5">
                  <c:v>21000000</c:v>
                </c:pt>
                <c:pt idx="6">
                  <c:v>21200000</c:v>
                </c:pt>
                <c:pt idx="7">
                  <c:v>21000000</c:v>
                </c:pt>
                <c:pt idx="8">
                  <c:v>20800000</c:v>
                </c:pt>
                <c:pt idx="9">
                  <c:v>20700000</c:v>
                </c:pt>
                <c:pt idx="10">
                  <c:v>20300000</c:v>
                </c:pt>
                <c:pt idx="11">
                  <c:v>20300000</c:v>
                </c:pt>
                <c:pt idx="12">
                  <c:v>20200000</c:v>
                </c:pt>
                <c:pt idx="13">
                  <c:v>20200000</c:v>
                </c:pt>
                <c:pt idx="14">
                  <c:v>19900000</c:v>
                </c:pt>
                <c:pt idx="15">
                  <c:v>19900000</c:v>
                </c:pt>
                <c:pt idx="16">
                  <c:v>19900000</c:v>
                </c:pt>
                <c:pt idx="17">
                  <c:v>19900000</c:v>
                </c:pt>
                <c:pt idx="18">
                  <c:v>19700000</c:v>
                </c:pt>
                <c:pt idx="19">
                  <c:v>19800000</c:v>
                </c:pt>
                <c:pt idx="20">
                  <c:v>19800000</c:v>
                </c:pt>
                <c:pt idx="21">
                  <c:v>19800000</c:v>
                </c:pt>
                <c:pt idx="22">
                  <c:v>19700000</c:v>
                </c:pt>
                <c:pt idx="23">
                  <c:v>19600000</c:v>
                </c:pt>
                <c:pt idx="24">
                  <c:v>19600000</c:v>
                </c:pt>
                <c:pt idx="25">
                  <c:v>19600000</c:v>
                </c:pt>
                <c:pt idx="26">
                  <c:v>19400000</c:v>
                </c:pt>
                <c:pt idx="27">
                  <c:v>19300000</c:v>
                </c:pt>
                <c:pt idx="28">
                  <c:v>19100000</c:v>
                </c:pt>
                <c:pt idx="29">
                  <c:v>18900000</c:v>
                </c:pt>
                <c:pt idx="30">
                  <c:v>18600000</c:v>
                </c:pt>
                <c:pt idx="31">
                  <c:v>18100000</c:v>
                </c:pt>
                <c:pt idx="32">
                  <c:v>17900000</c:v>
                </c:pt>
                <c:pt idx="33">
                  <c:v>17800000</c:v>
                </c:pt>
                <c:pt idx="34">
                  <c:v>17700000</c:v>
                </c:pt>
                <c:pt idx="35">
                  <c:v>17400000</c:v>
                </c:pt>
                <c:pt idx="36">
                  <c:v>16900000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CF1-4875-96BA-A509380582BF}"/>
            </c:ext>
          </c:extLst>
        </c:ser>
        <c:ser>
          <c:idx val="0"/>
          <c:order val="4"/>
          <c:spPr>
            <a:ln w="31750">
              <a:solidFill>
                <a:srgbClr val="E67D0A">
                  <a:alpha val="7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'Graphique 2'!$A$5:$A$52</c:f>
              <c:numCache>
                <c:formatCode>General</c:formatCode>
                <c:ptCount val="4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  <c:pt idx="42">
                  <c:v>2025</c:v>
                </c:pt>
                <c:pt idx="43">
                  <c:v>2026</c:v>
                </c:pt>
                <c:pt idx="44">
                  <c:v>2027</c:v>
                </c:pt>
                <c:pt idx="45">
                  <c:v>2028</c:v>
                </c:pt>
                <c:pt idx="46">
                  <c:v>2029</c:v>
                </c:pt>
                <c:pt idx="47">
                  <c:v>2030</c:v>
                </c:pt>
              </c:numCache>
            </c:numRef>
          </c:cat>
          <c:val>
            <c:numRef>
              <c:f>'Graphique 2'!$G$5:$G$52</c:f>
              <c:numCache>
                <c:formatCode>#\ ##0\ </c:formatCode>
                <c:ptCount val="48"/>
                <c:pt idx="0">
                  <c:v>3100000</c:v>
                </c:pt>
                <c:pt idx="1">
                  <c:v>3100000</c:v>
                </c:pt>
                <c:pt idx="2">
                  <c:v>3200000</c:v>
                </c:pt>
                <c:pt idx="3">
                  <c:v>3300000</c:v>
                </c:pt>
                <c:pt idx="4">
                  <c:v>3500000</c:v>
                </c:pt>
                <c:pt idx="5">
                  <c:v>3600000</c:v>
                </c:pt>
                <c:pt idx="6">
                  <c:v>3700000</c:v>
                </c:pt>
                <c:pt idx="7">
                  <c:v>3900000</c:v>
                </c:pt>
                <c:pt idx="8">
                  <c:v>4100000</c:v>
                </c:pt>
                <c:pt idx="9">
                  <c:v>4400000</c:v>
                </c:pt>
                <c:pt idx="10">
                  <c:v>4600000</c:v>
                </c:pt>
                <c:pt idx="11">
                  <c:v>4800000</c:v>
                </c:pt>
                <c:pt idx="12">
                  <c:v>5100000</c:v>
                </c:pt>
                <c:pt idx="13">
                  <c:v>5300000</c:v>
                </c:pt>
                <c:pt idx="14">
                  <c:v>5600000</c:v>
                </c:pt>
                <c:pt idx="15">
                  <c:v>5800000</c:v>
                </c:pt>
                <c:pt idx="16">
                  <c:v>6100000</c:v>
                </c:pt>
                <c:pt idx="17">
                  <c:v>6300000</c:v>
                </c:pt>
                <c:pt idx="18">
                  <c:v>6600000</c:v>
                </c:pt>
                <c:pt idx="19">
                  <c:v>6900000</c:v>
                </c:pt>
                <c:pt idx="20">
                  <c:v>7100000</c:v>
                </c:pt>
                <c:pt idx="21">
                  <c:v>7300000</c:v>
                </c:pt>
                <c:pt idx="22">
                  <c:v>7600000</c:v>
                </c:pt>
                <c:pt idx="23">
                  <c:v>7900000</c:v>
                </c:pt>
                <c:pt idx="24">
                  <c:v>8100000</c:v>
                </c:pt>
                <c:pt idx="25">
                  <c:v>8400000</c:v>
                </c:pt>
                <c:pt idx="26">
                  <c:v>8700000</c:v>
                </c:pt>
                <c:pt idx="27">
                  <c:v>8900000</c:v>
                </c:pt>
                <c:pt idx="28">
                  <c:v>9300000</c:v>
                </c:pt>
                <c:pt idx="29">
                  <c:v>9600000</c:v>
                </c:pt>
                <c:pt idx="30">
                  <c:v>10000000</c:v>
                </c:pt>
                <c:pt idx="31">
                  <c:v>10300000</c:v>
                </c:pt>
                <c:pt idx="32">
                  <c:v>10600000</c:v>
                </c:pt>
                <c:pt idx="33">
                  <c:v>10900000</c:v>
                </c:pt>
                <c:pt idx="34">
                  <c:v>11200000</c:v>
                </c:pt>
                <c:pt idx="35">
                  <c:v>11500000</c:v>
                </c:pt>
                <c:pt idx="36">
                  <c:v>11800000</c:v>
                </c:pt>
                <c:pt idx="37">
                  <c:v>12000000</c:v>
                </c:pt>
                <c:pt idx="38">
                  <c:v>12200000</c:v>
                </c:pt>
                <c:pt idx="39">
                  <c:v>12400000</c:v>
                </c:pt>
                <c:pt idx="40">
                  <c:v>12600000</c:v>
                </c:pt>
                <c:pt idx="41">
                  <c:v>12700000</c:v>
                </c:pt>
                <c:pt idx="42">
                  <c:v>12900000</c:v>
                </c:pt>
                <c:pt idx="43">
                  <c:v>13100000</c:v>
                </c:pt>
                <c:pt idx="44">
                  <c:v>13200000</c:v>
                </c:pt>
                <c:pt idx="45">
                  <c:v>13300000</c:v>
                </c:pt>
                <c:pt idx="46">
                  <c:v>13500000</c:v>
                </c:pt>
                <c:pt idx="47">
                  <c:v>13600000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F1-4875-96BA-A509380582BF}"/>
            </c:ext>
          </c:extLst>
        </c:ser>
        <c:ser>
          <c:idx val="3"/>
          <c:order val="5"/>
          <c:tx>
            <c:strRef>
              <c:f>'Graphique 2'!$F$4</c:f>
              <c:strCache>
                <c:ptCount val="1"/>
                <c:pt idx="0">
                  <c:v>Diplômés du supérieur</c:v>
                </c:pt>
              </c:strCache>
            </c:strRef>
          </c:tx>
          <c:spPr>
            <a:ln w="31750">
              <a:solidFill>
                <a:srgbClr val="E67D0A"/>
              </a:solidFill>
              <a:prstDash val="solid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0B-0CF1-4875-96BA-A509380582B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0C-0CF1-4875-96BA-A509380582BF}"/>
              </c:ext>
            </c:extLst>
          </c:dPt>
          <c:cat>
            <c:numRef>
              <c:f>'Graphique 2'!$A$5:$A$52</c:f>
              <c:numCache>
                <c:formatCode>General</c:formatCode>
                <c:ptCount val="4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  <c:pt idx="42">
                  <c:v>2025</c:v>
                </c:pt>
                <c:pt idx="43">
                  <c:v>2026</c:v>
                </c:pt>
                <c:pt idx="44">
                  <c:v>2027</c:v>
                </c:pt>
                <c:pt idx="45">
                  <c:v>2028</c:v>
                </c:pt>
                <c:pt idx="46">
                  <c:v>2029</c:v>
                </c:pt>
                <c:pt idx="47">
                  <c:v>2030</c:v>
                </c:pt>
              </c:numCache>
            </c:numRef>
          </c:cat>
          <c:val>
            <c:numRef>
              <c:f>'Graphique 2'!$F$5:$F$42</c:f>
              <c:numCache>
                <c:formatCode>#\ ##0\ </c:formatCode>
                <c:ptCount val="38"/>
                <c:pt idx="0">
                  <c:v>2900000</c:v>
                </c:pt>
                <c:pt idx="1">
                  <c:v>3100000</c:v>
                </c:pt>
                <c:pt idx="2">
                  <c:v>3100000</c:v>
                </c:pt>
                <c:pt idx="3">
                  <c:v>3300000</c:v>
                </c:pt>
                <c:pt idx="4">
                  <c:v>3400000</c:v>
                </c:pt>
                <c:pt idx="5">
                  <c:v>3600000</c:v>
                </c:pt>
                <c:pt idx="6">
                  <c:v>3700000</c:v>
                </c:pt>
                <c:pt idx="7">
                  <c:v>3900000</c:v>
                </c:pt>
                <c:pt idx="8">
                  <c:v>4000000</c:v>
                </c:pt>
                <c:pt idx="9">
                  <c:v>4300000</c:v>
                </c:pt>
                <c:pt idx="10">
                  <c:v>4800000</c:v>
                </c:pt>
                <c:pt idx="11">
                  <c:v>4900000</c:v>
                </c:pt>
                <c:pt idx="12">
                  <c:v>5200000</c:v>
                </c:pt>
                <c:pt idx="13">
                  <c:v>5400000</c:v>
                </c:pt>
                <c:pt idx="14">
                  <c:v>5600000</c:v>
                </c:pt>
                <c:pt idx="15">
                  <c:v>5800000</c:v>
                </c:pt>
                <c:pt idx="16">
                  <c:v>6000000</c:v>
                </c:pt>
                <c:pt idx="17">
                  <c:v>6300000</c:v>
                </c:pt>
                <c:pt idx="18">
                  <c:v>6600000</c:v>
                </c:pt>
                <c:pt idx="19">
                  <c:v>6900000</c:v>
                </c:pt>
                <c:pt idx="20">
                  <c:v>7100000</c:v>
                </c:pt>
                <c:pt idx="21">
                  <c:v>7300000</c:v>
                </c:pt>
                <c:pt idx="22">
                  <c:v>7600000</c:v>
                </c:pt>
                <c:pt idx="23">
                  <c:v>7800000</c:v>
                </c:pt>
                <c:pt idx="24">
                  <c:v>8100000</c:v>
                </c:pt>
                <c:pt idx="25">
                  <c:v>8300000</c:v>
                </c:pt>
                <c:pt idx="26">
                  <c:v>8700000</c:v>
                </c:pt>
                <c:pt idx="27">
                  <c:v>8900000</c:v>
                </c:pt>
                <c:pt idx="28">
                  <c:v>9100000</c:v>
                </c:pt>
                <c:pt idx="29">
                  <c:v>9600000</c:v>
                </c:pt>
                <c:pt idx="30">
                  <c:v>10000000</c:v>
                </c:pt>
                <c:pt idx="31">
                  <c:v>10400000</c:v>
                </c:pt>
                <c:pt idx="32">
                  <c:v>10700000</c:v>
                </c:pt>
                <c:pt idx="33">
                  <c:v>11000000</c:v>
                </c:pt>
                <c:pt idx="34">
                  <c:v>11200000</c:v>
                </c:pt>
                <c:pt idx="35">
                  <c:v>11700000</c:v>
                </c:pt>
                <c:pt idx="36">
                  <c:v>12000000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CF1-4875-96BA-A50938058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327040"/>
        <c:axId val="298337024"/>
      </c:lineChart>
      <c:catAx>
        <c:axId val="29832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9D9D9"/>
            </a:solidFill>
          </a:ln>
        </c:spPr>
        <c:txPr>
          <a:bodyPr rot="-5400000"/>
          <a:lstStyle/>
          <a:p>
            <a:pPr>
              <a:defRPr sz="900" b="1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298337024"/>
        <c:crosses val="autoZero"/>
        <c:auto val="1"/>
        <c:lblAlgn val="ctr"/>
        <c:lblOffset val="100"/>
        <c:tickLblSkip val="1"/>
        <c:tickMarkSkip val="6"/>
        <c:noMultiLvlLbl val="0"/>
      </c:catAx>
      <c:valAx>
        <c:axId val="2983370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C7C7C7"/>
            </a:solidFill>
          </a:ln>
        </c:spPr>
        <c:txPr>
          <a:bodyPr/>
          <a:lstStyle/>
          <a:p>
            <a:pPr>
              <a:defRPr sz="900" b="0" i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298327040"/>
        <c:crosses val="autoZero"/>
        <c:crossBetween val="midCat"/>
        <c:majorUnit val="3000000"/>
        <c:dispUnits>
          <c:builtInUnit val="thousands"/>
          <c:dispUnitsLbl>
            <c:tx>
              <c:rich>
                <a:bodyPr/>
                <a:lstStyle/>
                <a:p>
                  <a:pPr>
                    <a:defRPr sz="10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r>
                    <a:rPr lang="en-US" sz="10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</c:dispUnitsLbl>
        </c:dispUnits>
      </c:valAx>
      <c:spPr>
        <a:ln w="635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'Graphiques 11 &amp; 12'!$A$15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rgbClr val="C21F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12'!$B$15:$G$15</c:f>
              <c:numCache>
                <c:formatCode>0%</c:formatCode>
                <c:ptCount val="6"/>
                <c:pt idx="0">
                  <c:v>0.1039633764415321</c:v>
                </c:pt>
                <c:pt idx="1">
                  <c:v>9.5968553620515054E-2</c:v>
                </c:pt>
                <c:pt idx="2">
                  <c:v>9.6066584696387791E-2</c:v>
                </c:pt>
                <c:pt idx="3">
                  <c:v>9.5919454786576472E-2</c:v>
                </c:pt>
                <c:pt idx="4">
                  <c:v>9.5721358811828014E-2</c:v>
                </c:pt>
                <c:pt idx="5">
                  <c:v>9.5606016699803578E-2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5-4CA5-9940-4A903218DBDB}"/>
            </c:ext>
          </c:extLst>
        </c:ser>
        <c:ser>
          <c:idx val="1"/>
          <c:order val="1"/>
          <c:tx>
            <c:strRef>
              <c:f>'Graphiques 11 &amp; 12'!$A$16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pattFill prst="pct60">
              <a:fgClr>
                <a:srgbClr val="22AAE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12'!$B$16:$G$16</c:f>
              <c:numCache>
                <c:formatCode>0%</c:formatCode>
                <c:ptCount val="6"/>
                <c:pt idx="0">
                  <c:v>0.29414746651132401</c:v>
                </c:pt>
                <c:pt idx="1">
                  <c:v>0.29470095965394139</c:v>
                </c:pt>
                <c:pt idx="2">
                  <c:v>0.29569441208007718</c:v>
                </c:pt>
                <c:pt idx="3">
                  <c:v>0.29558199592918899</c:v>
                </c:pt>
                <c:pt idx="4">
                  <c:v>0.2949866071610911</c:v>
                </c:pt>
                <c:pt idx="5">
                  <c:v>0.29489581700944512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5-4CA5-9940-4A903218DBDB}"/>
            </c:ext>
          </c:extLst>
        </c:ser>
        <c:ser>
          <c:idx val="2"/>
          <c:order val="2"/>
          <c:tx>
            <c:strRef>
              <c:f>'Graphiques 11 &amp; 12'!$A$17</c:f>
              <c:strCache>
                <c:ptCount val="1"/>
                <c:pt idx="0">
                  <c:v>Services marchands</c:v>
                </c:pt>
              </c:strCache>
            </c:strRef>
          </c:tx>
          <c:spPr>
            <a:solidFill>
              <a:srgbClr val="22AAE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l">
                  <a:defRPr sz="10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12'!$B$17:$G$17</c:f>
              <c:numCache>
                <c:formatCode>0%</c:formatCode>
                <c:ptCount val="6"/>
                <c:pt idx="0">
                  <c:v>0.51246215775825699</c:v>
                </c:pt>
                <c:pt idx="1">
                  <c:v>0.51906249710253904</c:v>
                </c:pt>
                <c:pt idx="2">
                  <c:v>0.51616586205154491</c:v>
                </c:pt>
                <c:pt idx="3">
                  <c:v>0.51042144879776319</c:v>
                </c:pt>
                <c:pt idx="4">
                  <c:v>0.51881058945642922</c:v>
                </c:pt>
                <c:pt idx="5">
                  <c:v>0.51307260790359088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45-4CA5-9940-4A903218DBDB}"/>
            </c:ext>
          </c:extLst>
        </c:ser>
        <c:ser>
          <c:idx val="3"/>
          <c:order val="3"/>
          <c:tx>
            <c:strRef>
              <c:f>'Graphiques 11 &amp; 12'!$A$18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12'!$B$18:$G$18</c:f>
              <c:numCache>
                <c:formatCode>0%</c:formatCode>
                <c:ptCount val="6"/>
                <c:pt idx="0">
                  <c:v>6.2993595797831439E-2</c:v>
                </c:pt>
                <c:pt idx="1">
                  <c:v>6.6276133132987691E-2</c:v>
                </c:pt>
                <c:pt idx="2">
                  <c:v>6.6554433991281914E-2</c:v>
                </c:pt>
                <c:pt idx="3">
                  <c:v>6.5967379263488501E-2</c:v>
                </c:pt>
                <c:pt idx="4">
                  <c:v>7.068342843622813E-2</c:v>
                </c:pt>
                <c:pt idx="5">
                  <c:v>7.0061306253079672E-2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45-4CA5-9940-4A903218DBDB}"/>
            </c:ext>
          </c:extLst>
        </c:ser>
        <c:ser>
          <c:idx val="4"/>
          <c:order val="4"/>
          <c:tx>
            <c:strRef>
              <c:f>'Graphiques 11 &amp; 12'!$A$19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BCBFBD"/>
            </a:solidFill>
            <a:ln>
              <a:noFill/>
            </a:ln>
            <a:effectLst/>
          </c:spPr>
          <c:invertIfNegative val="0"/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12'!$B$19:$G$19</c:f>
              <c:numCache>
                <c:formatCode>0%</c:formatCode>
                <c:ptCount val="6"/>
                <c:pt idx="0">
                  <c:v>2.6433403491055253E-2</c:v>
                </c:pt>
                <c:pt idx="1">
                  <c:v>2.3991856490016731E-2</c:v>
                </c:pt>
                <c:pt idx="2">
                  <c:v>2.4138997643148041E-2</c:v>
                </c:pt>
                <c:pt idx="3">
                  <c:v>2.4172525401561229E-2</c:v>
                </c:pt>
                <c:pt idx="4">
                  <c:v>2.4670749497116739E-2</c:v>
                </c:pt>
                <c:pt idx="5">
                  <c:v>2.4704469539629761E-2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45-4CA5-9940-4A903218D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693120"/>
        <c:axId val="188707200"/>
      </c:barChart>
      <c:catAx>
        <c:axId val="1886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 b="0" i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8707200"/>
        <c:crosses val="autoZero"/>
        <c:auto val="1"/>
        <c:lblAlgn val="ctr"/>
        <c:lblOffset val="100"/>
        <c:noMultiLvlLbl val="0"/>
      </c:catAx>
      <c:valAx>
        <c:axId val="188707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9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869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518518518518525E-2"/>
          <c:y val="0.91344043209876546"/>
          <c:w val="0.9"/>
          <c:h val="7.08805555555555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 b="0">
              <a:solidFill>
                <a:schemeClr val="tx1">
                  <a:lumMod val="50000"/>
                  <a:lumOff val="50000"/>
                </a:schemeClr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985538822210329"/>
          <c:y val="0.10247720612342182"/>
          <c:w val="0.52208635935071224"/>
          <c:h val="0.7610727050744912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13'!$C$4</c:f>
              <c:strCache>
                <c:ptCount val="1"/>
                <c:pt idx="0">
                  <c:v>Effet secteur</c:v>
                </c:pt>
              </c:strCache>
            </c:strRef>
          </c:tx>
          <c:spPr>
            <a:solidFill>
              <a:srgbClr val="22AAE2"/>
            </a:solidFill>
            <a:ln>
              <a:noFill/>
            </a:ln>
            <a:effectLst/>
          </c:spPr>
          <c:invertIfNegative val="0"/>
          <c:cat>
            <c:strRef>
              <c:f>'Graphique 13'!$A$5:$A$15</c:f>
              <c:strCache>
                <c:ptCount val="11"/>
                <c:pt idx="0">
                  <c:v>Industrie</c:v>
                </c:pt>
                <c:pt idx="1">
                  <c:v>Hébergement et restauration</c:v>
                </c:pt>
                <c:pt idx="2">
                  <c:v>Arts, spectacles et activités récréatives</c:v>
                </c:pt>
                <c:pt idx="3">
                  <c:v>Recherche &amp; développement</c:v>
                </c:pt>
                <c:pt idx="4">
                  <c:v>Construction</c:v>
                </c:pt>
                <c:pt idx="5">
                  <c:v>Autres activités de services</c:v>
                </c:pt>
                <c:pt idx="6">
                  <c:v>Santé</c:v>
                </c:pt>
                <c:pt idx="7">
                  <c:v>Activités informatiques et services d'information</c:v>
                </c:pt>
                <c:pt idx="8">
                  <c:v>Activités juridiques, comptables, de gestion, d'architecture, d'ingénierie</c:v>
                </c:pt>
                <c:pt idx="9">
                  <c:v>Services administratifs et de soutien</c:v>
                </c:pt>
                <c:pt idx="10">
                  <c:v>Commerce </c:v>
                </c:pt>
              </c:strCache>
            </c:strRef>
          </c:cat>
          <c:val>
            <c:numRef>
              <c:f>'Graphique 13'!$C$5:$C$15</c:f>
              <c:numCache>
                <c:formatCode>0</c:formatCode>
                <c:ptCount val="11"/>
                <c:pt idx="0">
                  <c:v>-45157.587559571322</c:v>
                </c:pt>
                <c:pt idx="1">
                  <c:v>11015.573210375749</c:v>
                </c:pt>
                <c:pt idx="2">
                  <c:v>15561.887766975702</c:v>
                </c:pt>
                <c:pt idx="3">
                  <c:v>70527.725232978642</c:v>
                </c:pt>
                <c:pt idx="4">
                  <c:v>32891.711530274959</c:v>
                </c:pt>
                <c:pt idx="5">
                  <c:v>37271.953373230193</c:v>
                </c:pt>
                <c:pt idx="6">
                  <c:v>163115.63632854473</c:v>
                </c:pt>
                <c:pt idx="7">
                  <c:v>138227.0115571428</c:v>
                </c:pt>
                <c:pt idx="8">
                  <c:v>160950.76436948671</c:v>
                </c:pt>
                <c:pt idx="9">
                  <c:v>44373.90554109709</c:v>
                </c:pt>
                <c:pt idx="10">
                  <c:v>186.04283684976508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B-4506-AF56-63CC0B85C2D4}"/>
            </c:ext>
          </c:extLst>
        </c:ser>
        <c:ser>
          <c:idx val="2"/>
          <c:order val="1"/>
          <c:tx>
            <c:strRef>
              <c:f>'Graphique 13'!$D$4</c:f>
              <c:strCache>
                <c:ptCount val="1"/>
                <c:pt idx="0">
                  <c:v>Effet diplôme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cat>
            <c:strRef>
              <c:f>'Graphique 13'!$A$5:$A$15</c:f>
              <c:strCache>
                <c:ptCount val="11"/>
                <c:pt idx="0">
                  <c:v>Industrie</c:v>
                </c:pt>
                <c:pt idx="1">
                  <c:v>Hébergement et restauration</c:v>
                </c:pt>
                <c:pt idx="2">
                  <c:v>Arts, spectacles et activités récréatives</c:v>
                </c:pt>
                <c:pt idx="3">
                  <c:v>Recherche &amp; développement</c:v>
                </c:pt>
                <c:pt idx="4">
                  <c:v>Construction</c:v>
                </c:pt>
                <c:pt idx="5">
                  <c:v>Autres activités de services</c:v>
                </c:pt>
                <c:pt idx="6">
                  <c:v>Santé</c:v>
                </c:pt>
                <c:pt idx="7">
                  <c:v>Activités informatiques et services d'information</c:v>
                </c:pt>
                <c:pt idx="8">
                  <c:v>Activités juridiques, comptables, de gestion, d'architecture, d'ingénierie</c:v>
                </c:pt>
                <c:pt idx="9">
                  <c:v>Services administratifs et de soutien</c:v>
                </c:pt>
                <c:pt idx="10">
                  <c:v>Commerce </c:v>
                </c:pt>
              </c:strCache>
            </c:strRef>
          </c:cat>
          <c:val>
            <c:numRef>
              <c:f>'Graphique 13'!$D$5:$D$15</c:f>
              <c:numCache>
                <c:formatCode>#,##0</c:formatCode>
                <c:ptCount val="11"/>
                <c:pt idx="0">
                  <c:v>152585.83568424638</c:v>
                </c:pt>
                <c:pt idx="1">
                  <c:v>65137.692558447554</c:v>
                </c:pt>
                <c:pt idx="2">
                  <c:v>64372.625784161297</c:v>
                </c:pt>
                <c:pt idx="3">
                  <c:v>14987.621760987167</c:v>
                </c:pt>
                <c:pt idx="4">
                  <c:v>86654.402246809361</c:v>
                </c:pt>
                <c:pt idx="5">
                  <c:v>86301.820246363888</c:v>
                </c:pt>
                <c:pt idx="6">
                  <c:v>-13453.560471089759</c:v>
                </c:pt>
                <c:pt idx="7">
                  <c:v>18858.359898516937</c:v>
                </c:pt>
                <c:pt idx="8">
                  <c:v>73365.493340100787</c:v>
                </c:pt>
                <c:pt idx="9">
                  <c:v>201036.39734566616</c:v>
                </c:pt>
                <c:pt idx="10">
                  <c:v>279135.63616717217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B-4506-AF56-63CC0B85C2D4}"/>
            </c:ext>
          </c:extLst>
        </c:ser>
        <c:ser>
          <c:idx val="3"/>
          <c:order val="2"/>
          <c:tx>
            <c:strRef>
              <c:f>'Graphique 13'!$E$4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7404BE-A82E-48C2-8553-D943D1997A1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7CB-4506-AF56-63CC0B85C2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36A50B2-0AA0-4344-90A9-5CE8E146A2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7CB-4506-AF56-63CC0B85C2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34DD574-A65D-4B21-94AE-21C3A9780F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7CB-4506-AF56-63CC0B85C2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CF4230-E889-4EEA-933C-DB582017C25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7CB-4506-AF56-63CC0B85C2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E96D6EF-65DD-48ED-92BF-C8CE88370F0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7CB-4506-AF56-63CC0B85C2D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91F21A2-86C2-45DD-9412-79FFA6A502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7CB-4506-AF56-63CC0B85C2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0B3B10B-48B5-4685-B408-E643A44844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7CB-4506-AF56-63CC0B85C2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8D4A3AF-78DD-46BD-BC95-7423F56CE27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7CB-4506-AF56-63CC0B85C2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A70C29E-0685-4F4C-9434-FE309F2628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7CB-4506-AF56-63CC0B85C2D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D143FBE-B71B-4CD1-895D-1BD1B705963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7CB-4506-AF56-63CC0B85C2D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EBA1991-C70C-4B86-AA2A-44B41A77C7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7CB-4506-AF56-63CC0B85C2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36A8E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13'!$A$5:$A$15</c:f>
              <c:strCache>
                <c:ptCount val="11"/>
                <c:pt idx="0">
                  <c:v>Industrie</c:v>
                </c:pt>
                <c:pt idx="1">
                  <c:v>Hébergement et restauration</c:v>
                </c:pt>
                <c:pt idx="2">
                  <c:v>Arts, spectacles et activités récréatives</c:v>
                </c:pt>
                <c:pt idx="3">
                  <c:v>Recherche &amp; développement</c:v>
                </c:pt>
                <c:pt idx="4">
                  <c:v>Construction</c:v>
                </c:pt>
                <c:pt idx="5">
                  <c:v>Autres activités de services</c:v>
                </c:pt>
                <c:pt idx="6">
                  <c:v>Santé</c:v>
                </c:pt>
                <c:pt idx="7">
                  <c:v>Activités informatiques et services d'information</c:v>
                </c:pt>
                <c:pt idx="8">
                  <c:v>Activités juridiques, comptables, de gestion, d'architecture, d'ingénierie</c:v>
                </c:pt>
                <c:pt idx="9">
                  <c:v>Services administratifs et de soutien</c:v>
                </c:pt>
                <c:pt idx="10">
                  <c:v>Commerce </c:v>
                </c:pt>
              </c:strCache>
            </c:strRef>
          </c:cat>
          <c:val>
            <c:numRef>
              <c:f>'Graphique 13'!$E$5:$E$15</c:f>
              <c:numCache>
                <c:formatCode>#,##0</c:formatCode>
                <c:ptCount val="11"/>
                <c:pt idx="0">
                  <c:v>167414.16431575362</c:v>
                </c:pt>
                <c:pt idx="1">
                  <c:v>243846.7342311767</c:v>
                </c:pt>
                <c:pt idx="2">
                  <c:v>240065.486448863</c:v>
                </c:pt>
                <c:pt idx="3">
                  <c:v>234484.6530060342</c:v>
                </c:pt>
                <c:pt idx="4">
                  <c:v>200453.88622291567</c:v>
                </c:pt>
                <c:pt idx="5">
                  <c:v>196426.22638040592</c:v>
                </c:pt>
                <c:pt idx="6">
                  <c:v>156884.36367145527</c:v>
                </c:pt>
                <c:pt idx="7">
                  <c:v>162914.62854434026</c:v>
                </c:pt>
                <c:pt idx="8">
                  <c:v>85683.742290412483</c:v>
                </c:pt>
                <c:pt idx="9">
                  <c:v>74589.697113236762</c:v>
                </c:pt>
                <c:pt idx="10">
                  <c:v>40678.32099597808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13'!$F$5:$F$15</c15:f>
                <c15:dlblRangeCache>
                  <c:ptCount val="11"/>
                  <c:pt idx="0">
                    <c:v>10%</c:v>
                  </c:pt>
                  <c:pt idx="1">
                    <c:v>28%</c:v>
                  </c:pt>
                  <c:pt idx="2">
                    <c:v>25%</c:v>
                  </c:pt>
                  <c:pt idx="3">
                    <c:v>21%</c:v>
                  </c:pt>
                  <c:pt idx="4">
                    <c:v>35%</c:v>
                  </c:pt>
                  <c:pt idx="5">
                    <c:v>45%</c:v>
                  </c:pt>
                  <c:pt idx="6">
                    <c:v>12%</c:v>
                  </c:pt>
                  <c:pt idx="7">
                    <c:v>31%</c:v>
                  </c:pt>
                  <c:pt idx="8">
                    <c:v>21%</c:v>
                  </c:pt>
                  <c:pt idx="9">
                    <c:v>41%</c:v>
                  </c:pt>
                  <c:pt idx="10">
                    <c:v>22%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D7CB-4506-AF56-63CC0B85C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32200736"/>
        <c:axId val="2032201568"/>
      </c:barChart>
      <c:scatterChart>
        <c:scatterStyle val="lineMarker"/>
        <c:varyColors val="0"/>
        <c:ser>
          <c:idx val="0"/>
          <c:order val="3"/>
          <c:tx>
            <c:strRef>
              <c:f>'Graphique 13'!$B$4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C21F26"/>
              </a:solidFill>
              <a:ln w="9525">
                <a:solidFill>
                  <a:srgbClr val="C21F26"/>
                </a:solidFill>
              </a:ln>
              <a:effectLst/>
            </c:spPr>
          </c:marker>
          <c:xVal>
            <c:numRef>
              <c:f>'Graphique 13'!$B$5:$B$15</c:f>
              <c:numCache>
                <c:formatCode>#,##0</c:formatCode>
                <c:ptCount val="11"/>
                <c:pt idx="0">
                  <c:v>107428.24812467507</c:v>
                </c:pt>
                <c:pt idx="1">
                  <c:v>76153.265768823301</c:v>
                </c:pt>
                <c:pt idx="2">
                  <c:v>79934.513551137003</c:v>
                </c:pt>
                <c:pt idx="3">
                  <c:v>85515.34699396581</c:v>
                </c:pt>
                <c:pt idx="4">
                  <c:v>119546.11377708432</c:v>
                </c:pt>
                <c:pt idx="5">
                  <c:v>123573.77361959408</c:v>
                </c:pt>
                <c:pt idx="6">
                  <c:v>149662.07585745497</c:v>
                </c:pt>
                <c:pt idx="7">
                  <c:v>157085.37145565974</c:v>
                </c:pt>
                <c:pt idx="8">
                  <c:v>234316.25770958752</c:v>
                </c:pt>
                <c:pt idx="9">
                  <c:v>245410.30288676324</c:v>
                </c:pt>
                <c:pt idx="10">
                  <c:v>279321.67900402192</c:v>
                </c:pt>
              </c:numCache>
            </c:numRef>
          </c:xVal>
          <c:yVal>
            <c:numRef>
              <c:f>'Graphique 13'!$G$5:$G$15</c:f>
              <c:numCache>
                <c:formatCode>0.00</c:formatCode>
                <c:ptCount val="11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7CB-4506-AF56-63CC0B85C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586336"/>
        <c:axId val="417573856"/>
      </c:scatterChart>
      <c:catAx>
        <c:axId val="203220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22AAE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32201568"/>
        <c:crosses val="autoZero"/>
        <c:auto val="1"/>
        <c:lblAlgn val="ctr"/>
        <c:lblOffset val="100"/>
        <c:noMultiLvlLbl val="0"/>
      </c:catAx>
      <c:valAx>
        <c:axId val="2032201568"/>
        <c:scaling>
          <c:orientation val="minMax"/>
          <c:max val="320000"/>
          <c:min val="-5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32200736"/>
        <c:crosses val="autoZero"/>
        <c:crossBetween val="between"/>
        <c:majorUnit val="40000"/>
        <c:dispUnits>
          <c:builtInUnit val="thousands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r>
                    <a:rPr lang="fr-FR" sz="1100" b="0"/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</c:dispUnitsLbl>
        </c:dispUnits>
      </c:valAx>
      <c:valAx>
        <c:axId val="417573856"/>
        <c:scaling>
          <c:orientation val="minMax"/>
          <c:max val="11"/>
          <c:min val="0"/>
        </c:scaling>
        <c:delete val="1"/>
        <c:axPos val="r"/>
        <c:numFmt formatCode="0.00" sourceLinked="1"/>
        <c:majorTickMark val="out"/>
        <c:minorTickMark val="none"/>
        <c:tickLblPos val="nextTo"/>
        <c:crossAx val="417586336"/>
        <c:crosses val="max"/>
        <c:crossBetween val="midCat"/>
        <c:majorUnit val="2"/>
      </c:valAx>
      <c:valAx>
        <c:axId val="4175863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417573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271487908671608"/>
          <c:y val="0.93492607201115108"/>
          <c:w val="0.35463496674566164"/>
          <c:h val="4.49905767207792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chemeClr val="tx1">
              <a:lumMod val="50000"/>
              <a:lumOff val="50000"/>
            </a:schemeClr>
          </a:solidFill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434956552761001"/>
          <c:y val="7.6932777926395829E-2"/>
          <c:w val="0.52011645388986572"/>
          <c:h val="0.72020161995924969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14'!$C$4</c:f>
              <c:strCache>
                <c:ptCount val="1"/>
                <c:pt idx="0">
                  <c:v>Effet secteur</c:v>
                </c:pt>
              </c:strCache>
            </c:strRef>
          </c:tx>
          <c:spPr>
            <a:solidFill>
              <a:srgbClr val="22AAE2"/>
            </a:solidFill>
            <a:ln>
              <a:noFill/>
            </a:ln>
            <a:effectLst/>
          </c:spPr>
          <c:invertIfNegative val="0"/>
          <c:cat>
            <c:strRef>
              <c:f>'Graphique 14'!$A$5:$A$10</c:f>
              <c:strCache>
                <c:ptCount val="6"/>
                <c:pt idx="0">
                  <c:v>Activités informatiques et services d'information</c:v>
                </c:pt>
                <c:pt idx="1">
                  <c:v>Enseignement</c:v>
                </c:pt>
                <c:pt idx="2">
                  <c:v>Activités des ménages en tant qu'employeurs</c:v>
                </c:pt>
                <c:pt idx="3">
                  <c:v>Construction</c:v>
                </c:pt>
                <c:pt idx="4">
                  <c:v>Santé</c:v>
                </c:pt>
                <c:pt idx="5">
                  <c:v>Médico-social et action sociale </c:v>
                </c:pt>
              </c:strCache>
            </c:strRef>
          </c:cat>
          <c:val>
            <c:numRef>
              <c:f>'Graphique 14'!$C$5:$C$10</c:f>
              <c:numCache>
                <c:formatCode>0</c:formatCode>
                <c:ptCount val="6"/>
                <c:pt idx="0">
                  <c:v>21400.64901234912</c:v>
                </c:pt>
                <c:pt idx="1">
                  <c:v>5124.1726559148901</c:v>
                </c:pt>
                <c:pt idx="2">
                  <c:v>14112.255070163541</c:v>
                </c:pt>
                <c:pt idx="3">
                  <c:v>141468.54756458607</c:v>
                </c:pt>
                <c:pt idx="4">
                  <c:v>101232.73551429338</c:v>
                </c:pt>
                <c:pt idx="5">
                  <c:v>106002.84504523984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E-4EC1-8EF6-48643D9F2A94}"/>
            </c:ext>
          </c:extLst>
        </c:ser>
        <c:ser>
          <c:idx val="2"/>
          <c:order val="1"/>
          <c:tx>
            <c:strRef>
              <c:f>'Graphique 14'!$D$4</c:f>
              <c:strCache>
                <c:ptCount val="1"/>
                <c:pt idx="0">
                  <c:v>Effet diplôme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cat>
            <c:strRef>
              <c:f>'Graphique 14'!$A$5:$A$10</c:f>
              <c:strCache>
                <c:ptCount val="6"/>
                <c:pt idx="0">
                  <c:v>Activités informatiques et services d'information</c:v>
                </c:pt>
                <c:pt idx="1">
                  <c:v>Enseignement</c:v>
                </c:pt>
                <c:pt idx="2">
                  <c:v>Activités des ménages en tant qu'employeurs</c:v>
                </c:pt>
                <c:pt idx="3">
                  <c:v>Construction</c:v>
                </c:pt>
                <c:pt idx="4">
                  <c:v>Santé</c:v>
                </c:pt>
                <c:pt idx="5">
                  <c:v>Médico-social et action sociale </c:v>
                </c:pt>
              </c:strCache>
            </c:strRef>
          </c:cat>
          <c:val>
            <c:numRef>
              <c:f>'Graphique 14'!$D$5:$D$10</c:f>
              <c:numCache>
                <c:formatCode>#,##0</c:formatCode>
                <c:ptCount val="6"/>
                <c:pt idx="0">
                  <c:v>-18858.359898517065</c:v>
                </c:pt>
                <c:pt idx="1">
                  <c:v>1086.9047292635514</c:v>
                </c:pt>
                <c:pt idx="2">
                  <c:v>380.07373264579769</c:v>
                </c:pt>
                <c:pt idx="3">
                  <c:v>-86654.402246809244</c:v>
                </c:pt>
                <c:pt idx="4">
                  <c:v>11872.214098330005</c:v>
                </c:pt>
                <c:pt idx="5">
                  <c:v>19878.164720458015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E-4EC1-8EF6-48643D9F2A94}"/>
            </c:ext>
          </c:extLst>
        </c:ser>
        <c:ser>
          <c:idx val="3"/>
          <c:order val="2"/>
          <c:tx>
            <c:strRef>
              <c:f>'Graphique 14'!$E$4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2EC8C9C-326F-4170-B95B-BA5C3ADAF4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3CE-4EC1-8EF6-48643D9F2A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BCC836-68A6-4806-AD90-5E1CC2D9C2E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3CE-4EC1-8EF6-48643D9F2A9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88172BD-6B7C-4B05-B197-19DDC33190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3CE-4EC1-8EF6-48643D9F2A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479D31B-9229-46A4-90DC-247825317C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3CE-4EC1-8EF6-48643D9F2A9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402C567-610B-42FB-B465-B823F5F1D2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3CE-4EC1-8EF6-48643D9F2A9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2C12819-0527-4315-870D-9F9CD3ABD15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3CE-4EC1-8EF6-48643D9F2A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22AAE2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14'!$A$5:$A$10</c:f>
              <c:strCache>
                <c:ptCount val="6"/>
                <c:pt idx="0">
                  <c:v>Activités informatiques et services d'information</c:v>
                </c:pt>
                <c:pt idx="1">
                  <c:v>Enseignement</c:v>
                </c:pt>
                <c:pt idx="2">
                  <c:v>Activités des ménages en tant qu'employeurs</c:v>
                </c:pt>
                <c:pt idx="3">
                  <c:v>Construction</c:v>
                </c:pt>
                <c:pt idx="4">
                  <c:v>Santé</c:v>
                </c:pt>
                <c:pt idx="5">
                  <c:v>Médico-social et action sociale </c:v>
                </c:pt>
              </c:strCache>
            </c:strRef>
          </c:cat>
          <c:val>
            <c:numRef>
              <c:f>'Graphique 14'!$E$5:$E$10</c:f>
              <c:numCache>
                <c:formatCode>#,##0</c:formatCode>
                <c:ptCount val="6"/>
                <c:pt idx="0">
                  <c:v>138599.35098765089</c:v>
                </c:pt>
                <c:pt idx="1">
                  <c:v>153788.92261482155</c:v>
                </c:pt>
                <c:pt idx="2">
                  <c:v>145507.67119719065</c:v>
                </c:pt>
                <c:pt idx="3">
                  <c:v>18531.452435413928</c:v>
                </c:pt>
                <c:pt idx="4">
                  <c:v>46895.050387376614</c:v>
                </c:pt>
                <c:pt idx="5">
                  <c:v>34118.990234302153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14'!$F$5:$F$15</c15:f>
                <c15:dlblRangeCache>
                  <c:ptCount val="11"/>
                  <c:pt idx="0">
                    <c:v>3%</c:v>
                  </c:pt>
                  <c:pt idx="1">
                    <c:v>1%</c:v>
                  </c:pt>
                  <c:pt idx="2">
                    <c:v>10%</c:v>
                  </c:pt>
                  <c:pt idx="3">
                    <c:v>4%</c:v>
                  </c:pt>
                  <c:pt idx="4">
                    <c:v>15%</c:v>
                  </c:pt>
                  <c:pt idx="5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3CE-4EC1-8EF6-48643D9F2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32200736"/>
        <c:axId val="2032201568"/>
      </c:barChart>
      <c:scatterChart>
        <c:scatterStyle val="lineMarker"/>
        <c:varyColors val="0"/>
        <c:ser>
          <c:idx val="0"/>
          <c:order val="3"/>
          <c:tx>
            <c:strRef>
              <c:f>'Graphique 14'!$B$4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C21F26"/>
              </a:solidFill>
              <a:ln w="9525">
                <a:solidFill>
                  <a:srgbClr val="C21F26"/>
                </a:solidFill>
              </a:ln>
              <a:effectLst/>
            </c:spPr>
          </c:marker>
          <c:xVal>
            <c:numRef>
              <c:f>'Graphique 14'!$B$5:$B$10</c:f>
              <c:numCache>
                <c:formatCode>#,##0</c:formatCode>
                <c:ptCount val="6"/>
                <c:pt idx="0">
                  <c:v>2542.2891138320556</c:v>
                </c:pt>
                <c:pt idx="1">
                  <c:v>6211.0773851784415</c:v>
                </c:pt>
                <c:pt idx="2">
                  <c:v>14492.328802809339</c:v>
                </c:pt>
                <c:pt idx="3">
                  <c:v>54814.145317776827</c:v>
                </c:pt>
                <c:pt idx="4">
                  <c:v>113104.94961262339</c:v>
                </c:pt>
                <c:pt idx="5">
                  <c:v>125881.00976569785</c:v>
                </c:pt>
              </c:numCache>
            </c:numRef>
          </c:xVal>
          <c:yVal>
            <c:numRef>
              <c:f>'Graphique 14'!$G$5:$G$10</c:f>
              <c:numCache>
                <c:formatCode>0.00</c:formatCode>
                <c:ptCount val="6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3CE-4EC1-8EF6-48643D9F2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586336"/>
        <c:axId val="417573856"/>
      </c:scatterChart>
      <c:catAx>
        <c:axId val="203220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22AAE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32201568"/>
        <c:crosses val="autoZero"/>
        <c:auto val="1"/>
        <c:lblAlgn val="ctr"/>
        <c:lblOffset val="100"/>
        <c:noMultiLvlLbl val="0"/>
      </c:catAx>
      <c:valAx>
        <c:axId val="2032201568"/>
        <c:scaling>
          <c:orientation val="minMax"/>
          <c:max val="16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32200736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0.89635906025036993"/>
                <c:y val="0.8688503291626587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 algn="r">
                    <a:defRPr sz="10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</a:rPr>
                    <a:t>En</a:t>
                  </a:r>
                  <a:r>
                    <a:rPr lang="fr-FR" sz="1100" b="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</a:rPr>
                    <a:t> m</a:t>
                  </a: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</a:rPr>
                    <a:t>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r">
                  <a:defRPr sz="10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</c:dispUnitsLbl>
        </c:dispUnits>
      </c:valAx>
      <c:valAx>
        <c:axId val="417573856"/>
        <c:scaling>
          <c:orientation val="minMax"/>
          <c:max val="6"/>
          <c:min val="0"/>
        </c:scaling>
        <c:delete val="1"/>
        <c:axPos val="r"/>
        <c:numFmt formatCode="0.00" sourceLinked="1"/>
        <c:majorTickMark val="out"/>
        <c:minorTickMark val="none"/>
        <c:tickLblPos val="nextTo"/>
        <c:crossAx val="417586336"/>
        <c:crosses val="max"/>
        <c:crossBetween val="midCat"/>
        <c:majorUnit val="2"/>
      </c:valAx>
      <c:valAx>
        <c:axId val="4175863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417573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4176586216765301"/>
          <c:y val="0.9230736175605222"/>
          <c:w val="0.36268117970400143"/>
          <c:h val="4.77469613192993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4048611111111"/>
          <c:y val="6.1606121008180248E-2"/>
          <c:w val="0.45116608796296304"/>
          <c:h val="0.80691218715770752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15'!$C$5</c:f>
              <c:strCache>
                <c:ptCount val="1"/>
                <c:pt idx="0">
                  <c:v>Effet secteur</c:v>
                </c:pt>
              </c:strCache>
            </c:strRef>
          </c:tx>
          <c:spPr>
            <a:solidFill>
              <a:srgbClr val="22AAE2"/>
            </a:solidFill>
            <a:ln>
              <a:noFill/>
            </a:ln>
            <a:effectLst/>
          </c:spPr>
          <c:invertIfNegative val="0"/>
          <c:cat>
            <c:strRef>
              <c:f>'Graphique 15'!$A$6:$A$16</c:f>
              <c:strCache>
                <c:ptCount val="11"/>
                <c:pt idx="0">
                  <c:v>Industrie</c:v>
                </c:pt>
                <c:pt idx="1">
                  <c:v>Commerce</c:v>
                </c:pt>
                <c:pt idx="2">
                  <c:v>Transports et entreposage</c:v>
                </c:pt>
                <c:pt idx="3">
                  <c:v>Finance et assurance</c:v>
                </c:pt>
                <c:pt idx="4">
                  <c:v>Services administratifs et de soutien</c:v>
                </c:pt>
                <c:pt idx="5">
                  <c:v>Agriculture</c:v>
                </c:pt>
                <c:pt idx="6">
                  <c:v>Services généraux de l'administration</c:v>
                </c:pt>
                <c:pt idx="7">
                  <c:v>Arts, spectacles et activités récréatives</c:v>
                </c:pt>
                <c:pt idx="8">
                  <c:v>Maintenance et autres industries manufacturières</c:v>
                </c:pt>
                <c:pt idx="9">
                  <c:v>Métallurgie </c:v>
                </c:pt>
                <c:pt idx="10">
                  <c:v>Activités juridiques, comptables, de gestion, d'architecture, d'ingénierie</c:v>
                </c:pt>
              </c:strCache>
            </c:strRef>
          </c:cat>
          <c:val>
            <c:numRef>
              <c:f>'Graphique 15'!$C$6:$C$16</c:f>
              <c:numCache>
                <c:formatCode>0</c:formatCode>
                <c:ptCount val="11"/>
                <c:pt idx="0">
                  <c:v>-74650.165610346085</c:v>
                </c:pt>
                <c:pt idx="1">
                  <c:v>366.72179711604258</c:v>
                </c:pt>
                <c:pt idx="2">
                  <c:v>-42950.379123037696</c:v>
                </c:pt>
                <c:pt idx="3">
                  <c:v>-22653.83501498124</c:v>
                </c:pt>
                <c:pt idx="4">
                  <c:v>127204.72985612991</c:v>
                </c:pt>
                <c:pt idx="5">
                  <c:v>-29398.178103480746</c:v>
                </c:pt>
                <c:pt idx="6">
                  <c:v>-42080.712347977853</c:v>
                </c:pt>
                <c:pt idx="7">
                  <c:v>13482.355563872828</c:v>
                </c:pt>
                <c:pt idx="8">
                  <c:v>-18764.431135227369</c:v>
                </c:pt>
                <c:pt idx="9">
                  <c:v>-23797.956218392101</c:v>
                </c:pt>
                <c:pt idx="10">
                  <c:v>39727.243360111745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E-4561-A208-785728904B2E}"/>
            </c:ext>
          </c:extLst>
        </c:ser>
        <c:ser>
          <c:idx val="2"/>
          <c:order val="1"/>
          <c:tx>
            <c:strRef>
              <c:f>'Graphique 15'!$D$5</c:f>
              <c:strCache>
                <c:ptCount val="1"/>
                <c:pt idx="0">
                  <c:v>Effet diplôme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cat>
            <c:strRef>
              <c:f>'Graphique 15'!$A$6:$A$16</c:f>
              <c:strCache>
                <c:ptCount val="11"/>
                <c:pt idx="0">
                  <c:v>Industrie</c:v>
                </c:pt>
                <c:pt idx="1">
                  <c:v>Commerce</c:v>
                </c:pt>
                <c:pt idx="2">
                  <c:v>Transports et entreposage</c:v>
                </c:pt>
                <c:pt idx="3">
                  <c:v>Finance et assurance</c:v>
                </c:pt>
                <c:pt idx="4">
                  <c:v>Services administratifs et de soutien</c:v>
                </c:pt>
                <c:pt idx="5">
                  <c:v>Agriculture</c:v>
                </c:pt>
                <c:pt idx="6">
                  <c:v>Services généraux de l'administration</c:v>
                </c:pt>
                <c:pt idx="7">
                  <c:v>Arts, spectacles et activités récréatives</c:v>
                </c:pt>
                <c:pt idx="8">
                  <c:v>Maintenance et autres industries manufacturières</c:v>
                </c:pt>
                <c:pt idx="9">
                  <c:v>Métallurgie </c:v>
                </c:pt>
                <c:pt idx="10">
                  <c:v>Activités juridiques, comptables, de gestion, d'architecture, d'ingénierie</c:v>
                </c:pt>
              </c:strCache>
            </c:strRef>
          </c:cat>
          <c:val>
            <c:numRef>
              <c:f>'Graphique 15'!$D$6:$D$16</c:f>
              <c:numCache>
                <c:formatCode>#,##0</c:formatCode>
                <c:ptCount val="11"/>
                <c:pt idx="0">
                  <c:v>-152585.83568424641</c:v>
                </c:pt>
                <c:pt idx="1">
                  <c:v>-279135.63616717194</c:v>
                </c:pt>
                <c:pt idx="2">
                  <c:v>-67787.55358208128</c:v>
                </c:pt>
                <c:pt idx="3">
                  <c:v>-61943.877285296723</c:v>
                </c:pt>
                <c:pt idx="4">
                  <c:v>-201036.39734566581</c:v>
                </c:pt>
                <c:pt idx="5">
                  <c:v>-36720.467040105461</c:v>
                </c:pt>
                <c:pt idx="6">
                  <c:v>-23715.638242175828</c:v>
                </c:pt>
                <c:pt idx="7">
                  <c:v>-64372.625784161297</c:v>
                </c:pt>
                <c:pt idx="8">
                  <c:v>-21599.426720938252</c:v>
                </c:pt>
                <c:pt idx="9">
                  <c:v>-15639.543468624141</c:v>
                </c:pt>
                <c:pt idx="10">
                  <c:v>-73365.493340101093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E-4561-A208-785728904B2E}"/>
            </c:ext>
          </c:extLst>
        </c:ser>
        <c:ser>
          <c:idx val="3"/>
          <c:order val="2"/>
          <c:tx>
            <c:strRef>
              <c:f>'Graphique 15'!$E$5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F25D059-1D34-42EE-8D3C-8ECD76916D0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E-4561-A208-785728904B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B203DC-FA41-4558-9E1E-F388A23C604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E-4561-A208-785728904B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5C8FEEF-2D5E-4B1A-B2F1-8EDF01E8B7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E-4561-A208-785728904B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92F3D74-3009-47BB-990F-304971A0FC7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E-4561-A208-785728904B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CDC22E6-95CF-4377-B5AD-F317B4FCD33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9E-4561-A208-785728904B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1089130-B24F-4960-A747-22A87BDECE5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9E-4561-A208-785728904B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FD92A7A-80F4-4CCE-9419-680541A6D8E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9E-4561-A208-785728904B2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322CC9F-251E-4FBD-8CE5-04F329A7243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39E-4561-A208-785728904B2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15CBCEA-8247-492B-9802-859747350E3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39E-4561-A208-785728904B2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4BC15E9-8D07-481E-B19F-B31633D8636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39E-4561-A208-785728904B2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A4B57EF-7F3A-4F7B-944F-C41EA0C5D0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39E-4561-A208-785728904B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22AAE2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15'!$A$6:$A$16</c:f>
              <c:strCache>
                <c:ptCount val="11"/>
                <c:pt idx="0">
                  <c:v>Industrie</c:v>
                </c:pt>
                <c:pt idx="1">
                  <c:v>Commerce</c:v>
                </c:pt>
                <c:pt idx="2">
                  <c:v>Transports et entreposage</c:v>
                </c:pt>
                <c:pt idx="3">
                  <c:v>Finance et assurance</c:v>
                </c:pt>
                <c:pt idx="4">
                  <c:v>Services administratifs et de soutien</c:v>
                </c:pt>
                <c:pt idx="5">
                  <c:v>Agriculture</c:v>
                </c:pt>
                <c:pt idx="6">
                  <c:v>Services généraux de l'administration</c:v>
                </c:pt>
                <c:pt idx="7">
                  <c:v>Arts, spectacles et activités récréatives</c:v>
                </c:pt>
                <c:pt idx="8">
                  <c:v>Maintenance et autres industries manufacturières</c:v>
                </c:pt>
                <c:pt idx="9">
                  <c:v>Métallurgie </c:v>
                </c:pt>
                <c:pt idx="10">
                  <c:v>Activités juridiques, comptables, de gestion, d'architecture, d'ingénierie</c:v>
                </c:pt>
              </c:strCache>
            </c:strRef>
          </c:cat>
          <c:val>
            <c:numRef>
              <c:f>'Graphique 15'!$E$6:$E$16</c:f>
              <c:numCache>
                <c:formatCode>#,##0</c:formatCode>
                <c:ptCount val="11"/>
                <c:pt idx="0">
                  <c:v>170000</c:v>
                </c:pt>
                <c:pt idx="1">
                  <c:v>169633.27820288396</c:v>
                </c:pt>
                <c:pt idx="2">
                  <c:v>170000</c:v>
                </c:pt>
                <c:pt idx="3">
                  <c:v>170000</c:v>
                </c:pt>
                <c:pt idx="4">
                  <c:v>42795.27014387009</c:v>
                </c:pt>
                <c:pt idx="5">
                  <c:v>170000</c:v>
                </c:pt>
                <c:pt idx="6">
                  <c:v>170000</c:v>
                </c:pt>
                <c:pt idx="7">
                  <c:v>156517.64443612719</c:v>
                </c:pt>
                <c:pt idx="8">
                  <c:v>170000</c:v>
                </c:pt>
                <c:pt idx="9">
                  <c:v>170000</c:v>
                </c:pt>
                <c:pt idx="10">
                  <c:v>130272.75663988825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15'!$F$6:$F$16</c15:f>
                <c15:dlblRangeCache>
                  <c:ptCount val="11"/>
                  <c:pt idx="0">
                    <c:v>-12%</c:v>
                  </c:pt>
                  <c:pt idx="1">
                    <c:v>-11%</c:v>
                  </c:pt>
                  <c:pt idx="2">
                    <c:v>-10%</c:v>
                  </c:pt>
                  <c:pt idx="3">
                    <c:v>-47%</c:v>
                  </c:pt>
                  <c:pt idx="4">
                    <c:v>-4%</c:v>
                  </c:pt>
                  <c:pt idx="5">
                    <c:v>-12%</c:v>
                  </c:pt>
                  <c:pt idx="6">
                    <c:v>-4%</c:v>
                  </c:pt>
                  <c:pt idx="7">
                    <c:v>-18%</c:v>
                  </c:pt>
                  <c:pt idx="8">
                    <c:v>-15%</c:v>
                  </c:pt>
                  <c:pt idx="9">
                    <c:v>-14%</c:v>
                  </c:pt>
                  <c:pt idx="10">
                    <c:v>-12%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139E-4561-A208-785728904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32200736"/>
        <c:axId val="2032201568"/>
      </c:barChart>
      <c:scatterChart>
        <c:scatterStyle val="lineMarker"/>
        <c:varyColors val="0"/>
        <c:ser>
          <c:idx val="0"/>
          <c:order val="3"/>
          <c:tx>
            <c:strRef>
              <c:f>'Graphique 15'!$B$5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C21F26"/>
              </a:solidFill>
              <a:ln w="9525">
                <a:solidFill>
                  <a:srgbClr val="C21F26"/>
                </a:solidFill>
              </a:ln>
              <a:effectLst/>
            </c:spPr>
          </c:marker>
          <c:xVal>
            <c:numRef>
              <c:f>'Graphique 15'!$B$6:$B$16</c:f>
              <c:numCache>
                <c:formatCode>#,##0</c:formatCode>
                <c:ptCount val="11"/>
                <c:pt idx="0">
                  <c:v>-227236.00129459251</c:v>
                </c:pt>
                <c:pt idx="1">
                  <c:v>-278768.91437005589</c:v>
                </c:pt>
                <c:pt idx="2">
                  <c:v>-110737.93270511898</c:v>
                </c:pt>
                <c:pt idx="3">
                  <c:v>-84597.712300277955</c:v>
                </c:pt>
                <c:pt idx="4">
                  <c:v>-73831.667489535903</c:v>
                </c:pt>
                <c:pt idx="5">
                  <c:v>-66118.645143586211</c:v>
                </c:pt>
                <c:pt idx="6">
                  <c:v>-65796.350590153685</c:v>
                </c:pt>
                <c:pt idx="7">
                  <c:v>-50890.270220288468</c:v>
                </c:pt>
                <c:pt idx="8">
                  <c:v>-40363.857856165618</c:v>
                </c:pt>
                <c:pt idx="9">
                  <c:v>-39437.499687016243</c:v>
                </c:pt>
                <c:pt idx="10">
                  <c:v>-33638.249979989349</c:v>
                </c:pt>
              </c:numCache>
            </c:numRef>
          </c:xVal>
          <c:yVal>
            <c:numRef>
              <c:f>'Graphique 15'!$G$6:$G$16</c:f>
              <c:numCache>
                <c:formatCode>0.00</c:formatCode>
                <c:ptCount val="11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39E-4561-A208-785728904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586336"/>
        <c:axId val="417573856"/>
      </c:scatterChart>
      <c:catAx>
        <c:axId val="203220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22AAE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32201568"/>
        <c:crosses val="autoZero"/>
        <c:auto val="1"/>
        <c:lblAlgn val="ctr"/>
        <c:lblOffset val="100"/>
        <c:noMultiLvlLbl val="0"/>
      </c:catAx>
      <c:valAx>
        <c:axId val="2032201568"/>
        <c:scaling>
          <c:orientation val="minMax"/>
          <c:max val="170000"/>
          <c:min val="-3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32200736"/>
        <c:crosses val="autoZero"/>
        <c:crossBetween val="between"/>
        <c:majorUnit val="50000"/>
        <c:dispUnits>
          <c:builtInUnit val="thousands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fr-FR" sz="10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</a:rPr>
                    <a:t>En</a:t>
                  </a:r>
                  <a:r>
                    <a:rPr lang="fr-FR" sz="1000" b="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</a:rPr>
                    <a:t> m</a:t>
                  </a:r>
                  <a:r>
                    <a:rPr lang="fr-FR" sz="10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</a:rPr>
                    <a:t>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</c:dispUnitsLbl>
        </c:dispUnits>
      </c:valAx>
      <c:valAx>
        <c:axId val="417573856"/>
        <c:scaling>
          <c:orientation val="minMax"/>
          <c:max val="5.75"/>
          <c:min val="0.25"/>
        </c:scaling>
        <c:delete val="1"/>
        <c:axPos val="r"/>
        <c:numFmt formatCode="0.00" sourceLinked="1"/>
        <c:majorTickMark val="out"/>
        <c:minorTickMark val="none"/>
        <c:tickLblPos val="nextTo"/>
        <c:crossAx val="417586336"/>
        <c:crosses val="max"/>
        <c:crossBetween val="midCat"/>
        <c:majorUnit val="0.25"/>
      </c:valAx>
      <c:valAx>
        <c:axId val="4175863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417573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2234844430853902"/>
          <c:y val="0.94258940047025885"/>
          <c:w val="0.39106566666666659"/>
          <c:h val="4.77469613192993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155677017911887"/>
          <c:y val="9.9529562411704159E-2"/>
          <c:w val="0.66287826718108223"/>
          <c:h val="0.84851294542514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6A8E1"/>
            </a:solidFill>
            <a:ln>
              <a:noFill/>
            </a:ln>
            <a:effectLst/>
          </c:spPr>
          <c:invertIfNegative val="0"/>
          <c:cat>
            <c:strRef>
              <c:f>'Graphique 16'!$B$3:$B$17</c:f>
              <c:strCache>
                <c:ptCount val="15"/>
                <c:pt idx="0">
                  <c:v>Professions paramédicales</c:v>
                </c:pt>
                <c:pt idx="1">
                  <c:v>Techniciens et agents de maîtrise de la maintenance</c:v>
                </c:pt>
                <c:pt idx="2">
                  <c:v>Techniciens des services administratifs, comptables et financiers</c:v>
                </c:pt>
                <c:pt idx="3">
                  <c:v>Médecins et assimilés</c:v>
                </c:pt>
                <c:pt idx="4">
                  <c:v>Personnels d'études et de recherche</c:v>
                </c:pt>
                <c:pt idx="5">
                  <c:v>Ouvriers peu qualifiés de la manutention</c:v>
                </c:pt>
                <c:pt idx="6">
                  <c:v>Cadres du bâtiment et des travaux publics</c:v>
                </c:pt>
                <c:pt idx="7">
                  <c:v>Ingénieurs et cadres techniques de l'industrie</c:v>
                </c:pt>
                <c:pt idx="8">
                  <c:v>Cadres des services administratifs, comptables et financiers</c:v>
                </c:pt>
                <c:pt idx="9">
                  <c:v>Ouvriers qualifiés de la manutention</c:v>
                </c:pt>
                <c:pt idx="10">
                  <c:v>Aides à domicile</c:v>
                </c:pt>
                <c:pt idx="11">
                  <c:v>Cadres commerciaux et technico-commerciaux</c:v>
                </c:pt>
                <c:pt idx="12">
                  <c:v>Aides-soignants</c:v>
                </c:pt>
                <c:pt idx="13">
                  <c:v>Infirmiers, sages-femmes</c:v>
                </c:pt>
                <c:pt idx="14">
                  <c:v>Ingénieurs de l'informatique</c:v>
                </c:pt>
              </c:strCache>
            </c:strRef>
          </c:cat>
          <c:val>
            <c:numRef>
              <c:f>'Graphique 16'!$C$3:$C$17</c:f>
              <c:numCache>
                <c:formatCode>0.0</c:formatCode>
                <c:ptCount val="15"/>
                <c:pt idx="0">
                  <c:v>41108.109406983363</c:v>
                </c:pt>
                <c:pt idx="1">
                  <c:v>47701.838736191698</c:v>
                </c:pt>
                <c:pt idx="2">
                  <c:v>49221.417779574993</c:v>
                </c:pt>
                <c:pt idx="3">
                  <c:v>49237.696002738783</c:v>
                </c:pt>
                <c:pt idx="4">
                  <c:v>52443.877233069186</c:v>
                </c:pt>
                <c:pt idx="5">
                  <c:v>56767.218420702957</c:v>
                </c:pt>
                <c:pt idx="6">
                  <c:v>58033.672451901708</c:v>
                </c:pt>
                <c:pt idx="7">
                  <c:v>75248.834278111492</c:v>
                </c:pt>
                <c:pt idx="8">
                  <c:v>75686.56862611504</c:v>
                </c:pt>
                <c:pt idx="9">
                  <c:v>79068.047088949214</c:v>
                </c:pt>
                <c:pt idx="10">
                  <c:v>98204.210466212011</c:v>
                </c:pt>
                <c:pt idx="11">
                  <c:v>109006.4907548093</c:v>
                </c:pt>
                <c:pt idx="12">
                  <c:v>109882.844300418</c:v>
                </c:pt>
                <c:pt idx="13">
                  <c:v>112843.46353478001</c:v>
                </c:pt>
                <c:pt idx="14">
                  <c:v>115057.715903704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F-427C-B542-FB62FBB95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838400"/>
        <c:axId val="54839936"/>
      </c:barChart>
      <c:barChart>
        <c:barDir val="bar"/>
        <c:grouping val="cluster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9C8978F-5494-413C-ABBC-A51E55BB059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67F-427C-B542-FB62FBB9566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C61B27-7C2D-4813-A414-BB4966B835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67F-427C-B542-FB62FBB956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D85F733-9DFB-445C-9566-02F84F692A5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67F-427C-B542-FB62FBB9566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F22BA2B-5D8E-47CF-A16D-FDA206F94B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67F-427C-B542-FB62FBB9566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FC1431-BA1A-454E-A6E3-E565B66923C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67F-427C-B542-FB62FBB9566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464C0DA-EB16-4B40-93ED-BE93B3AFE33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67F-427C-B542-FB62FBB9566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024FB59-681E-4CB3-B806-643F884B960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67F-427C-B542-FB62FBB9566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885ED99-813B-4A1F-892B-C2D794D8966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67F-427C-B542-FB62FBB9566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EED5908-6F3C-4246-9400-ACF99B4FBC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67F-427C-B542-FB62FBB9566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52778D8-E970-478C-A5A7-C29383DAA4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67F-427C-B542-FB62FBB9566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4CA2AA1-D0A7-4154-B21C-0F0C67B44C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67F-427C-B542-FB62FBB9566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BC069CC-D56F-409F-AA66-B36A9DE4355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67F-427C-B542-FB62FBB9566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A7684B9-FC3F-4363-97B7-D55B8D7ACA9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67F-427C-B542-FB62FBB9566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9F10BC0-8286-4532-927B-1E2D8B0287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67F-427C-B542-FB62FBB9566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F7E7894-B2C9-4CB3-8329-7F4D2A628F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67F-427C-B542-FB62FBB956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36A8E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16'!$E$3:$E$17</c:f>
              <c:numCache>
                <c:formatCode>General</c:formatCode>
                <c:ptCount val="15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16'!$D$3:$D$17</c15:f>
                <c15:dlblRangeCache>
                  <c:ptCount val="15"/>
                  <c:pt idx="0">
                    <c:v>9%</c:v>
                  </c:pt>
                  <c:pt idx="1">
                    <c:v>10%</c:v>
                  </c:pt>
                  <c:pt idx="2">
                    <c:v>11%</c:v>
                  </c:pt>
                  <c:pt idx="3">
                    <c:v>13%</c:v>
                  </c:pt>
                  <c:pt idx="4">
                    <c:v>13%</c:v>
                  </c:pt>
                  <c:pt idx="5">
                    <c:v>15%</c:v>
                  </c:pt>
                  <c:pt idx="6">
                    <c:v>30%</c:v>
                  </c:pt>
                  <c:pt idx="7">
                    <c:v>24%</c:v>
                  </c:pt>
                  <c:pt idx="8">
                    <c:v>11%</c:v>
                  </c:pt>
                  <c:pt idx="9">
                    <c:v>16%</c:v>
                  </c:pt>
                  <c:pt idx="10">
                    <c:v>18%</c:v>
                  </c:pt>
                  <c:pt idx="11">
                    <c:v>17%</c:v>
                  </c:pt>
                  <c:pt idx="12">
                    <c:v>15%</c:v>
                  </c:pt>
                  <c:pt idx="13">
                    <c:v>18%</c:v>
                  </c:pt>
                  <c:pt idx="14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567F-427C-B542-FB62FBB95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852608"/>
        <c:axId val="54850688"/>
      </c:barChart>
      <c:catAx>
        <c:axId val="5483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839936"/>
        <c:crosses val="autoZero"/>
        <c:auto val="1"/>
        <c:lblAlgn val="ctr"/>
        <c:lblOffset val="100"/>
        <c:noMultiLvlLbl val="0"/>
      </c:catAx>
      <c:valAx>
        <c:axId val="54839936"/>
        <c:scaling>
          <c:orientation val="minMax"/>
          <c:max val="1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838400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0.45759788885847025"/>
                <c:y val="2.6085139749519358E-3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000" b="0"/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54850688"/>
        <c:scaling>
          <c:orientation val="minMax"/>
          <c:max val="0.30000000000000004"/>
          <c:min val="0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852608"/>
        <c:crosses val="autoZero"/>
        <c:crossBetween val="between"/>
      </c:valAx>
      <c:catAx>
        <c:axId val="54852608"/>
        <c:scaling>
          <c:orientation val="minMax"/>
        </c:scaling>
        <c:delete val="1"/>
        <c:axPos val="l"/>
        <c:majorTickMark val="out"/>
        <c:minorTickMark val="none"/>
        <c:tickLblPos val="nextTo"/>
        <c:crossAx val="54850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274925702781657"/>
          <c:y val="0.11426035896734771"/>
          <c:w val="0.5929910909877727"/>
          <c:h val="0.806683024717095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67D0A"/>
            </a:solidFill>
            <a:ln>
              <a:noFill/>
            </a:ln>
            <a:effectLst/>
          </c:spPr>
          <c:invertIfNegative val="0"/>
          <c:cat>
            <c:strRef>
              <c:f>'Graphique 17'!$B$3:$B$17</c:f>
              <c:strCache>
                <c:ptCount val="15"/>
                <c:pt idx="0">
                  <c:v>Ouvriers qualifiés de la maintenance</c:v>
                </c:pt>
                <c:pt idx="1">
                  <c:v>Ouvriers peu qualifiés du gros œuvre du bâtiment,
des travaux publics, du béton et de l'extraction</c:v>
                </c:pt>
                <c:pt idx="2">
                  <c:v>Ouvriers qualifiés travaillant par enlèvement de métal</c:v>
                </c:pt>
                <c:pt idx="3">
                  <c:v>Agents administratifs et commerciaux des transports et du tourisme</c:v>
                </c:pt>
                <c:pt idx="4">
                  <c:v>Ouvriers qualifiés de la réparation automobile</c:v>
                </c:pt>
                <c:pt idx="5">
                  <c:v>Ouvriers peu qualifiés des industries de process</c:v>
                </c:pt>
                <c:pt idx="6">
                  <c:v>Ouvriers qualifiés de la mécanique</c:v>
                </c:pt>
                <c:pt idx="7">
                  <c:v>Agriculteurs, éleveurs, sylviculteurs, bûcherons</c:v>
                </c:pt>
                <c:pt idx="8">
                  <c:v>Secrétaires de direction</c:v>
                </c:pt>
                <c:pt idx="9">
                  <c:v>Techniciens de la banque et des assurances</c:v>
                </c:pt>
                <c:pt idx="10">
                  <c:v>Employés de la banque et des assurances</c:v>
                </c:pt>
                <c:pt idx="11">
                  <c:v>Employés administratifs d'entreprise</c:v>
                </c:pt>
                <c:pt idx="12">
                  <c:v>Secrétaires</c:v>
                </c:pt>
                <c:pt idx="13">
                  <c:v>Employés de la comptabilité</c:v>
                </c:pt>
                <c:pt idx="14">
                  <c:v>Employés administratifs de la fonction publique (catégorie C et assimilés)</c:v>
                </c:pt>
              </c:strCache>
            </c:strRef>
          </c:cat>
          <c:val>
            <c:numRef>
              <c:f>'Graphique 17'!$C$3:$C$17</c:f>
              <c:numCache>
                <c:formatCode>0</c:formatCode>
                <c:ptCount val="15"/>
                <c:pt idx="0">
                  <c:v>-9135.4413361989336</c:v>
                </c:pt>
                <c:pt idx="1">
                  <c:v>-9489.3667747777145</c:v>
                </c:pt>
                <c:pt idx="2">
                  <c:v>-11597.932191543719</c:v>
                </c:pt>
                <c:pt idx="3">
                  <c:v>-12365.01789844367</c:v>
                </c:pt>
                <c:pt idx="4">
                  <c:v>-14642.386231795079</c:v>
                </c:pt>
                <c:pt idx="5">
                  <c:v>-15104.825608781572</c:v>
                </c:pt>
                <c:pt idx="6">
                  <c:v>-22007.54536431306</c:v>
                </c:pt>
                <c:pt idx="7">
                  <c:v>-23418.079116333749</c:v>
                </c:pt>
                <c:pt idx="8">
                  <c:v>-24744.8333048233</c:v>
                </c:pt>
                <c:pt idx="9">
                  <c:v>-38871.231829861521</c:v>
                </c:pt>
                <c:pt idx="10">
                  <c:v>-48423.132579204837</c:v>
                </c:pt>
                <c:pt idx="11">
                  <c:v>-52459.880653774686</c:v>
                </c:pt>
                <c:pt idx="12">
                  <c:v>-55181.060943276119</c:v>
                </c:pt>
                <c:pt idx="13">
                  <c:v>-67345.453824841199</c:v>
                </c:pt>
                <c:pt idx="14">
                  <c:v>-158802.78732508729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6-491A-87CD-20910442C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626560"/>
        <c:axId val="54636544"/>
      </c:barChart>
      <c:barChart>
        <c:barDir val="bar"/>
        <c:grouping val="clustered"/>
        <c:varyColors val="0"/>
        <c:ser>
          <c:idx val="1"/>
          <c:order val="1"/>
          <c:tx>
            <c:v>2</c:v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9AE9A2D-FE76-4C28-8B2E-50D8B3C832F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446-491A-87CD-20910442CF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CEB9678-F3D3-45D5-95A4-498699C7523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446-491A-87CD-20910442CF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32DDB68-D674-4A63-BD06-8C73C2FA56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446-491A-87CD-20910442CF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FBB2463-E2A8-46C5-A9A2-16EB52D14A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446-491A-87CD-20910442CF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600B9E4-5844-4B79-B092-B2CA09813D1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446-491A-87CD-20910442CF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822250A-C757-4ABE-9F8C-358296E6D9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446-491A-87CD-20910442CF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AD9F543-278D-419E-9C6A-9F4A5A61546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446-491A-87CD-20910442CF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7CD4C36-5BFE-4EC9-89FE-5F5517460C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446-491A-87CD-20910442CF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521E555-4CF7-4F7B-9E75-7AE6B2BE8AD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446-491A-87CD-20910442CF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5C0D39C-57C7-42A9-AD85-3255DCA5D87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446-491A-87CD-20910442CF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7AF87AC-7327-4EC8-999B-E4AD5C063FA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446-491A-87CD-20910442CF9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4804C24-EC58-4D06-81CC-328EECD4A1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446-491A-87CD-20910442CF9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63DB3BE-17FB-4386-9436-6C84A523FED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446-491A-87CD-20910442CF9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28F9DD3-C8B8-4B4C-A56C-323BCF6596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446-491A-87CD-20910442CF9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2EEB1C3-5C85-49F7-9BD3-03D6DCBBBE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446-491A-87CD-20910442CF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E67D0A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17'!$E$3:$E$17</c:f>
              <c:numCache>
                <c:formatCode>General</c:formatCode>
                <c:ptCount val="15"/>
                <c:pt idx="0">
                  <c:v>-0.25</c:v>
                </c:pt>
                <c:pt idx="1">
                  <c:v>-0.25</c:v>
                </c:pt>
                <c:pt idx="2">
                  <c:v>-0.25</c:v>
                </c:pt>
                <c:pt idx="3">
                  <c:v>-0.25</c:v>
                </c:pt>
                <c:pt idx="4">
                  <c:v>-0.25</c:v>
                </c:pt>
                <c:pt idx="5">
                  <c:v>-0.25</c:v>
                </c:pt>
                <c:pt idx="6">
                  <c:v>-0.25</c:v>
                </c:pt>
                <c:pt idx="7">
                  <c:v>-0.25</c:v>
                </c:pt>
                <c:pt idx="8">
                  <c:v>-0.25</c:v>
                </c:pt>
                <c:pt idx="9">
                  <c:v>-0.25</c:v>
                </c:pt>
                <c:pt idx="10">
                  <c:v>-0.25</c:v>
                </c:pt>
                <c:pt idx="11">
                  <c:v>-0.25</c:v>
                </c:pt>
                <c:pt idx="12">
                  <c:v>-0.25</c:v>
                </c:pt>
                <c:pt idx="13">
                  <c:v>-0.25</c:v>
                </c:pt>
                <c:pt idx="14">
                  <c:v>-0.25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17'!$D$3:$D$17</c15:f>
                <c15:dlblRangeCache>
                  <c:ptCount val="15"/>
                  <c:pt idx="0">
                    <c:v>-4%</c:v>
                  </c:pt>
                  <c:pt idx="1">
                    <c:v>-5%</c:v>
                  </c:pt>
                  <c:pt idx="2">
                    <c:v>-11%</c:v>
                  </c:pt>
                  <c:pt idx="3">
                    <c:v>-7%</c:v>
                  </c:pt>
                  <c:pt idx="4">
                    <c:v>-8%</c:v>
                  </c:pt>
                  <c:pt idx="5">
                    <c:v>-8%</c:v>
                  </c:pt>
                  <c:pt idx="6">
                    <c:v>-18%</c:v>
                  </c:pt>
                  <c:pt idx="7">
                    <c:v>-5%</c:v>
                  </c:pt>
                  <c:pt idx="8">
                    <c:v>-18%</c:v>
                  </c:pt>
                  <c:pt idx="9">
                    <c:v>-22%</c:v>
                  </c:pt>
                  <c:pt idx="10">
                    <c:v>-21%</c:v>
                  </c:pt>
                  <c:pt idx="11">
                    <c:v>-15%</c:v>
                  </c:pt>
                  <c:pt idx="12">
                    <c:v>-15%</c:v>
                  </c:pt>
                  <c:pt idx="13">
                    <c:v>-24%</c:v>
                  </c:pt>
                  <c:pt idx="14">
                    <c:v>-24%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1446-491A-87CD-20910442C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648832"/>
        <c:axId val="54638464"/>
      </c:barChart>
      <c:catAx>
        <c:axId val="54626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36544"/>
        <c:crosses val="autoZero"/>
        <c:auto val="1"/>
        <c:lblAlgn val="ctr"/>
        <c:lblOffset val="100"/>
        <c:noMultiLvlLbl val="0"/>
      </c:catAx>
      <c:valAx>
        <c:axId val="54636544"/>
        <c:scaling>
          <c:orientation val="minMax"/>
          <c:max val="0"/>
          <c:min val="-170000"/>
        </c:scaling>
        <c:delete val="0"/>
        <c:axPos val="b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high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26560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0.5163590075841602"/>
                <c:y val="2.9649831759243569E-2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0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54638464"/>
        <c:scaling>
          <c:orientation val="minMax"/>
          <c:max val="0"/>
          <c:min val="-0.27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48832"/>
        <c:crosses val="autoZero"/>
        <c:crossBetween val="between"/>
      </c:valAx>
      <c:catAx>
        <c:axId val="54648832"/>
        <c:scaling>
          <c:orientation val="minMax"/>
        </c:scaling>
        <c:delete val="1"/>
        <c:axPos val="l"/>
        <c:majorTickMark val="out"/>
        <c:minorTickMark val="none"/>
        <c:tickLblPos val="nextTo"/>
        <c:crossAx val="54638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818357903641183"/>
          <c:y val="8.2767629851279532E-3"/>
          <c:w val="0.50476642835613406"/>
          <c:h val="0.7548036878656602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18'!$C$3</c:f>
              <c:strCache>
                <c:ptCount val="1"/>
                <c:pt idx="0">
                  <c:v>Effet secteur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cat>
            <c:strRef>
              <c:f>'Graphique 18'!$A$4:$A$26</c:f>
              <c:strCache>
                <c:ptCount val="23"/>
                <c:pt idx="0">
                  <c:v>Ouvriers qualifiés de la mécanique</c:v>
                </c:pt>
                <c:pt idx="1">
                  <c:v>Ouvriers peu qualifiés des industries de process</c:v>
                </c:pt>
                <c:pt idx="2">
                  <c:v>Ouvriers qualifiés de la réparation automobile</c:v>
                </c:pt>
                <c:pt idx="3">
                  <c:v>Ouvriers qualifiés travaillant par enlèvement de métal</c:v>
                </c:pt>
                <c:pt idx="4">
                  <c:v>Ouvriers qualifiés de la maintenance</c:v>
                </c:pt>
                <c:pt idx="5">
                  <c:v>Ouvriers qualifiés de l'électricité et de l'électronique</c:v>
                </c:pt>
                <c:pt idx="6">
                  <c:v>Ouvriers qualifiés travaillant par formage de métal</c:v>
                </c:pt>
                <c:pt idx="7">
                  <c:v>Ouvriers qualifiés des industries de process</c:v>
                </c:pt>
                <c:pt idx="8">
                  <c:v>Ouvriers des industries graphiques</c:v>
                </c:pt>
                <c:pt idx="9">
                  <c:v>Ouvriers peu qualifiés du textile et du cuir</c:v>
                </c:pt>
                <c:pt idx="10">
                  <c:v>Ouvriers peu qualifiés travaillant par enlèvement ou formage de métal</c:v>
                </c:pt>
                <c:pt idx="11">
                  <c:v>Ouvriers qualifiés du travail du bois et de l'ameublement</c:v>
                </c:pt>
                <c:pt idx="12">
                  <c:v>Techniciens et agents de maîtrise des matériaux souples,
du bois et des industries graphiques</c:v>
                </c:pt>
                <c:pt idx="13">
                  <c:v>Ouvriers peu qualifiés du travail du bois et de l'ameublement</c:v>
                </c:pt>
                <c:pt idx="14">
                  <c:v>Ouvriers peu qualifiés de l'électricité et de l'électronique</c:v>
                </c:pt>
                <c:pt idx="15">
                  <c:v>Techniciens et agents de maîtrise de l'électricité et de l'électronique</c:v>
                </c:pt>
                <c:pt idx="16">
                  <c:v>Techniciens et agents de maîtrise des industries de process</c:v>
                </c:pt>
                <c:pt idx="17">
                  <c:v>Ouvriers qualifiés du textile et du cuir</c:v>
                </c:pt>
                <c:pt idx="18">
                  <c:v>Ouvriers peu qualifiés de la mécanique</c:v>
                </c:pt>
                <c:pt idx="19">
                  <c:v>Techniciens et agents de maîtrise des industries mécaniques</c:v>
                </c:pt>
                <c:pt idx="20">
                  <c:v>Techniciens et agents de maîtrise de la maintenance</c:v>
                </c:pt>
                <c:pt idx="21">
                  <c:v>Ingénieurs et cadres techniques de l'industrie</c:v>
                </c:pt>
                <c:pt idx="22">
                  <c:v>Ensemble</c:v>
                </c:pt>
              </c:strCache>
            </c:strRef>
          </c:cat>
          <c:val>
            <c:numRef>
              <c:f>'Graphique 18'!$C$4:$C$26</c:f>
              <c:numCache>
                <c:formatCode>#\ ##0\ </c:formatCode>
                <c:ptCount val="23"/>
                <c:pt idx="0">
                  <c:v>-451.38135656221499</c:v>
                </c:pt>
                <c:pt idx="1">
                  <c:v>-760.28867741627164</c:v>
                </c:pt>
                <c:pt idx="2">
                  <c:v>2021.2669655180448</c:v>
                </c:pt>
                <c:pt idx="3">
                  <c:v>-3326.1604143902209</c:v>
                </c:pt>
                <c:pt idx="4">
                  <c:v>1230.1819408994254</c:v>
                </c:pt>
                <c:pt idx="5">
                  <c:v>-1411.4341649975083</c:v>
                </c:pt>
                <c:pt idx="6">
                  <c:v>-884.7172937442308</c:v>
                </c:pt>
                <c:pt idx="7">
                  <c:v>466.77793810966295</c:v>
                </c:pt>
                <c:pt idx="8">
                  <c:v>-2658.0211226253368</c:v>
                </c:pt>
                <c:pt idx="9">
                  <c:v>-259.83030831587956</c:v>
                </c:pt>
                <c:pt idx="10">
                  <c:v>-1304.4404603525375</c:v>
                </c:pt>
                <c:pt idx="11">
                  <c:v>442.35488758593027</c:v>
                </c:pt>
                <c:pt idx="12">
                  <c:v>-322.14330604230258</c:v>
                </c:pt>
                <c:pt idx="13">
                  <c:v>-364.58565122487329</c:v>
                </c:pt>
                <c:pt idx="14">
                  <c:v>-129.71765002732204</c:v>
                </c:pt>
                <c:pt idx="15">
                  <c:v>4973.3109313541381</c:v>
                </c:pt>
                <c:pt idx="16">
                  <c:v>1322.5650872164638</c:v>
                </c:pt>
                <c:pt idx="17">
                  <c:v>-342.1753590390968</c:v>
                </c:pt>
                <c:pt idx="18">
                  <c:v>-230.60867457222889</c:v>
                </c:pt>
                <c:pt idx="19">
                  <c:v>427.38452357347671</c:v>
                </c:pt>
                <c:pt idx="20">
                  <c:v>17821.919303582756</c:v>
                </c:pt>
                <c:pt idx="21">
                  <c:v>12209.254887203848</c:v>
                </c:pt>
                <c:pt idx="22">
                  <c:v>28469.512025733726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B-44AD-8CBF-833D8BE4DBC2}"/>
            </c:ext>
          </c:extLst>
        </c:ser>
        <c:ser>
          <c:idx val="2"/>
          <c:order val="1"/>
          <c:tx>
            <c:strRef>
              <c:f>'Graphique 18'!$D$3</c:f>
              <c:strCache>
                <c:ptCount val="1"/>
                <c:pt idx="0">
                  <c:v>Effet métier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cat>
            <c:strRef>
              <c:f>'Graphique 18'!$A$4:$A$26</c:f>
              <c:strCache>
                <c:ptCount val="23"/>
                <c:pt idx="0">
                  <c:v>Ouvriers qualifiés de la mécanique</c:v>
                </c:pt>
                <c:pt idx="1">
                  <c:v>Ouvriers peu qualifiés des industries de process</c:v>
                </c:pt>
                <c:pt idx="2">
                  <c:v>Ouvriers qualifiés de la réparation automobile</c:v>
                </c:pt>
                <c:pt idx="3">
                  <c:v>Ouvriers qualifiés travaillant par enlèvement de métal</c:v>
                </c:pt>
                <c:pt idx="4">
                  <c:v>Ouvriers qualifiés de la maintenance</c:v>
                </c:pt>
                <c:pt idx="5">
                  <c:v>Ouvriers qualifiés de l'électricité et de l'électronique</c:v>
                </c:pt>
                <c:pt idx="6">
                  <c:v>Ouvriers qualifiés travaillant par formage de métal</c:v>
                </c:pt>
                <c:pt idx="7">
                  <c:v>Ouvriers qualifiés des industries de process</c:v>
                </c:pt>
                <c:pt idx="8">
                  <c:v>Ouvriers des industries graphiques</c:v>
                </c:pt>
                <c:pt idx="9">
                  <c:v>Ouvriers peu qualifiés du textile et du cuir</c:v>
                </c:pt>
                <c:pt idx="10">
                  <c:v>Ouvriers peu qualifiés travaillant par enlèvement ou formage de métal</c:v>
                </c:pt>
                <c:pt idx="11">
                  <c:v>Ouvriers qualifiés du travail du bois et de l'ameublement</c:v>
                </c:pt>
                <c:pt idx="12">
                  <c:v>Techniciens et agents de maîtrise des matériaux souples,
du bois et des industries graphiques</c:v>
                </c:pt>
                <c:pt idx="13">
                  <c:v>Ouvriers peu qualifiés du travail du bois et de l'ameublement</c:v>
                </c:pt>
                <c:pt idx="14">
                  <c:v>Ouvriers peu qualifiés de l'électricité et de l'électronique</c:v>
                </c:pt>
                <c:pt idx="15">
                  <c:v>Techniciens et agents de maîtrise de l'électricité et de l'électronique</c:v>
                </c:pt>
                <c:pt idx="16">
                  <c:v>Techniciens et agents de maîtrise des industries de process</c:v>
                </c:pt>
                <c:pt idx="17">
                  <c:v>Ouvriers qualifiés du textile et du cuir</c:v>
                </c:pt>
                <c:pt idx="18">
                  <c:v>Ouvriers peu qualifiés de la mécanique</c:v>
                </c:pt>
                <c:pt idx="19">
                  <c:v>Techniciens et agents de maîtrise des industries mécaniques</c:v>
                </c:pt>
                <c:pt idx="20">
                  <c:v>Techniciens et agents de maîtrise de la maintenance</c:v>
                </c:pt>
                <c:pt idx="21">
                  <c:v>Ingénieurs et cadres techniques de l'industrie</c:v>
                </c:pt>
                <c:pt idx="22">
                  <c:v>Ensemble</c:v>
                </c:pt>
              </c:strCache>
            </c:strRef>
          </c:cat>
          <c:val>
            <c:numRef>
              <c:f>'Graphique 18'!$D$4:$D$26</c:f>
              <c:numCache>
                <c:formatCode>#\ ##0\ </c:formatCode>
                <c:ptCount val="23"/>
                <c:pt idx="0">
                  <c:v>-21556.164007750853</c:v>
                </c:pt>
                <c:pt idx="1">
                  <c:v>-14344.536931365299</c:v>
                </c:pt>
                <c:pt idx="2">
                  <c:v>-16663.653197313102</c:v>
                </c:pt>
                <c:pt idx="3">
                  <c:v>-8271.7717771534972</c:v>
                </c:pt>
                <c:pt idx="4">
                  <c:v>-10365.623277098373</c:v>
                </c:pt>
                <c:pt idx="5">
                  <c:v>-5448.7994117191647</c:v>
                </c:pt>
                <c:pt idx="6">
                  <c:v>-5839.7882928077788</c:v>
                </c:pt>
                <c:pt idx="7">
                  <c:v>-7059.6612159099432</c:v>
                </c:pt>
                <c:pt idx="8">
                  <c:v>-3026.3399155766774</c:v>
                </c:pt>
                <c:pt idx="9">
                  <c:v>-4000.4361778073835</c:v>
                </c:pt>
                <c:pt idx="10">
                  <c:v>-2062.9900401987202</c:v>
                </c:pt>
                <c:pt idx="11">
                  <c:v>-3616.8532644409888</c:v>
                </c:pt>
                <c:pt idx="12">
                  <c:v>-1881.9359060351496</c:v>
                </c:pt>
                <c:pt idx="13">
                  <c:v>-1772.4327508856318</c:v>
                </c:pt>
                <c:pt idx="14">
                  <c:v>-1924.3545616278966</c:v>
                </c:pt>
                <c:pt idx="15">
                  <c:v>-1441.5205614685901</c:v>
                </c:pt>
                <c:pt idx="16">
                  <c:v>2759.1052766165985</c:v>
                </c:pt>
                <c:pt idx="17">
                  <c:v>8588.4226009927879</c:v>
                </c:pt>
                <c:pt idx="18">
                  <c:v>8779.2533540499899</c:v>
                </c:pt>
                <c:pt idx="19">
                  <c:v>12588.345661359743</c:v>
                </c:pt>
                <c:pt idx="20">
                  <c:v>29879.919432608978</c:v>
                </c:pt>
                <c:pt idx="21">
                  <c:v>63039.57939090766</c:v>
                </c:pt>
                <c:pt idx="22">
                  <c:v>16357.7644273767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B-44AD-8CBF-833D8BE4D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14172831"/>
        <c:axId val="1475048815"/>
      </c:barChart>
      <c:catAx>
        <c:axId val="15141728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048815"/>
        <c:crosses val="autoZero"/>
        <c:auto val="1"/>
        <c:lblAlgn val="ctr"/>
        <c:lblOffset val="100"/>
        <c:noMultiLvlLbl val="0"/>
      </c:catAx>
      <c:valAx>
        <c:axId val="1475048815"/>
        <c:scaling>
          <c:orientation val="minMax"/>
          <c:max val="80000"/>
          <c:min val="-3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4172831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0.90677444929784456"/>
                <c:y val="0.79355656290473853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8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55703348066109271"/>
          <c:y val="0.79494188513241926"/>
          <c:w val="0.29599333333333333"/>
          <c:h val="4.0172920972779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517974765603069"/>
          <c:y val="2.5388044539026166E-2"/>
          <c:w val="0.45724229177371251"/>
          <c:h val="0.802344714034663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19'!$C$3</c:f>
              <c:strCache>
                <c:ptCount val="1"/>
                <c:pt idx="0">
                  <c:v>Effet secteur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19'!$B$4:$B$18</c:f>
              <c:strCache>
                <c:ptCount val="15"/>
                <c:pt idx="0">
                  <c:v>Eau, assainissement, déchets </c:v>
                </c:pt>
                <c:pt idx="1">
                  <c:v>Commerce </c:v>
                </c:pt>
                <c:pt idx="2">
                  <c:v>Produits informatiques, électroniques et optiques</c:v>
                </c:pt>
                <c:pt idx="3">
                  <c:v>Autres activités spécialisées, scientifiques et techniques</c:v>
                </c:pt>
                <c:pt idx="4">
                  <c:v>Arts, spectacles et activités récréatives</c:v>
                </c:pt>
                <c:pt idx="5">
                  <c:v>Services administratifs et de soutien</c:v>
                </c:pt>
                <c:pt idx="6">
                  <c:v>Pharmacie</c:v>
                </c:pt>
                <c:pt idx="7">
                  <c:v>Enseignement</c:v>
                </c:pt>
                <c:pt idx="8">
                  <c:v>Transports et entreposage</c:v>
                </c:pt>
                <c:pt idx="9">
                  <c:v>Recherche &amp; développement </c:v>
                </c:pt>
                <c:pt idx="10">
                  <c:v>Agroalimentaire</c:v>
                </c:pt>
                <c:pt idx="11">
                  <c:v>Autres activités de services</c:v>
                </c:pt>
                <c:pt idx="12">
                  <c:v>Activités informatiques et services d'information</c:v>
                </c:pt>
                <c:pt idx="13">
                  <c:v>Activités juridiques, comptables, de gestion, d'architecture, d'ingénierie</c:v>
                </c:pt>
                <c:pt idx="14">
                  <c:v>Construction</c:v>
                </c:pt>
              </c:strCache>
            </c:strRef>
          </c:cat>
          <c:val>
            <c:numRef>
              <c:f>'Graphique 19'!$C$4:$C$18</c:f>
              <c:numCache>
                <c:formatCode>#\ ##0\ </c:formatCode>
                <c:ptCount val="15"/>
                <c:pt idx="0">
                  <c:v>2337.1666910513427</c:v>
                </c:pt>
                <c:pt idx="1">
                  <c:v>2949.0911222730101</c:v>
                </c:pt>
                <c:pt idx="2">
                  <c:v>4044.0917089251752</c:v>
                </c:pt>
                <c:pt idx="3">
                  <c:v>569.39822090863538</c:v>
                </c:pt>
                <c:pt idx="4">
                  <c:v>614.1964767285948</c:v>
                </c:pt>
                <c:pt idx="5">
                  <c:v>5763.0099417470328</c:v>
                </c:pt>
                <c:pt idx="6">
                  <c:v>2373.1339407867213</c:v>
                </c:pt>
                <c:pt idx="7">
                  <c:v>415.16033920875299</c:v>
                </c:pt>
                <c:pt idx="8">
                  <c:v>-3413.7635282773376</c:v>
                </c:pt>
                <c:pt idx="9">
                  <c:v>6300.3474069274143</c:v>
                </c:pt>
                <c:pt idx="10">
                  <c:v>6127.2370861810959</c:v>
                </c:pt>
                <c:pt idx="11">
                  <c:v>7258.2054209705639</c:v>
                </c:pt>
                <c:pt idx="12">
                  <c:v>12328.318151858244</c:v>
                </c:pt>
                <c:pt idx="13">
                  <c:v>20837.237359002713</c:v>
                </c:pt>
                <c:pt idx="14">
                  <c:v>17539.368459190933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9-4192-A9B3-83537FA3516E}"/>
            </c:ext>
          </c:extLst>
        </c:ser>
        <c:ser>
          <c:idx val="1"/>
          <c:order val="1"/>
          <c:tx>
            <c:strRef>
              <c:f>'Graphique 19'!$D$3</c:f>
              <c:strCache>
                <c:ptCount val="1"/>
                <c:pt idx="0">
                  <c:v>Effet métier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19'!$B$4:$B$18</c:f>
              <c:strCache>
                <c:ptCount val="15"/>
                <c:pt idx="0">
                  <c:v>Eau, assainissement, déchets </c:v>
                </c:pt>
                <c:pt idx="1">
                  <c:v>Commerce </c:v>
                </c:pt>
                <c:pt idx="2">
                  <c:v>Produits informatiques, électroniques et optiques</c:v>
                </c:pt>
                <c:pt idx="3">
                  <c:v>Autres activités spécialisées, scientifiques et techniques</c:v>
                </c:pt>
                <c:pt idx="4">
                  <c:v>Arts, spectacles et activités récréatives</c:v>
                </c:pt>
                <c:pt idx="5">
                  <c:v>Services administratifs et de soutien</c:v>
                </c:pt>
                <c:pt idx="6">
                  <c:v>Pharmacie</c:v>
                </c:pt>
                <c:pt idx="7">
                  <c:v>Enseignement</c:v>
                </c:pt>
                <c:pt idx="8">
                  <c:v>Transports et entreposage</c:v>
                </c:pt>
                <c:pt idx="9">
                  <c:v>Recherche &amp; développement </c:v>
                </c:pt>
                <c:pt idx="10">
                  <c:v>Agroalimentaire</c:v>
                </c:pt>
                <c:pt idx="11">
                  <c:v>Autres activités de services</c:v>
                </c:pt>
                <c:pt idx="12">
                  <c:v>Activités informatiques et services d'information</c:v>
                </c:pt>
                <c:pt idx="13">
                  <c:v>Activités juridiques, comptables, de gestion, d'architecture, d'ingénierie</c:v>
                </c:pt>
                <c:pt idx="14">
                  <c:v>Construction</c:v>
                </c:pt>
              </c:strCache>
            </c:strRef>
          </c:cat>
          <c:val>
            <c:numRef>
              <c:f>'Graphique 19'!$D$4:$D$18</c:f>
              <c:numCache>
                <c:formatCode>#\ ##0\ </c:formatCode>
                <c:ptCount val="15"/>
                <c:pt idx="0">
                  <c:v>-841.31748353137129</c:v>
                </c:pt>
                <c:pt idx="1">
                  <c:v>-1098.3543559156246</c:v>
                </c:pt>
                <c:pt idx="2">
                  <c:v>-1933.0127763054511</c:v>
                </c:pt>
                <c:pt idx="3">
                  <c:v>1663.6237443286896</c:v>
                </c:pt>
                <c:pt idx="4">
                  <c:v>1782.5098915619155</c:v>
                </c:pt>
                <c:pt idx="5">
                  <c:v>-2356.0229606360908</c:v>
                </c:pt>
                <c:pt idx="6">
                  <c:v>1809.6279178137943</c:v>
                </c:pt>
                <c:pt idx="7">
                  <c:v>3986.9171894626634</c:v>
                </c:pt>
                <c:pt idx="8">
                  <c:v>7857.9935293129211</c:v>
                </c:pt>
                <c:pt idx="9">
                  <c:v>1704.4939070815369</c:v>
                </c:pt>
                <c:pt idx="10">
                  <c:v>3708.4636931319856</c:v>
                </c:pt>
                <c:pt idx="11">
                  <c:v>8198.4664916527054</c:v>
                </c:pt>
                <c:pt idx="12">
                  <c:v>4688.1408831084336</c:v>
                </c:pt>
                <c:pt idx="13">
                  <c:v>5033.7031785034314</c:v>
                </c:pt>
                <c:pt idx="14">
                  <c:v>22882.463314266559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9-4192-A9B3-83537FA35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919628639"/>
        <c:axId val="1919618655"/>
      </c:barChart>
      <c:catAx>
        <c:axId val="1919628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618655"/>
        <c:crosses val="autoZero"/>
        <c:auto val="1"/>
        <c:lblAlgn val="ctr"/>
        <c:lblOffset val="100"/>
        <c:noMultiLvlLbl val="0"/>
      </c:catAx>
      <c:valAx>
        <c:axId val="1919618655"/>
        <c:scaling>
          <c:orientation val="minMax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628639"/>
        <c:crosses val="autoZero"/>
        <c:crossBetween val="between"/>
        <c:dispUnits>
          <c:builtInUnit val="thousands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</a:t>
                  </a:r>
                  <a:r>
                    <a:rPr lang="fr-FR" sz="1100" b="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 m</a:t>
                  </a: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573216415586557"/>
          <c:y val="0.8921780470651095"/>
          <c:w val="0.24108028177267227"/>
          <c:h val="5.0596291342886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330439858689715"/>
          <c:y val="0.11145236624711823"/>
          <c:w val="0.54768701535221653"/>
          <c:h val="0.79126348540832592"/>
        </c:manualLayout>
      </c:layout>
      <c:barChart>
        <c:barDir val="bar"/>
        <c:grouping val="clustered"/>
        <c:varyColors val="0"/>
        <c:ser>
          <c:idx val="0"/>
          <c:order val="1"/>
          <c:spPr>
            <a:solidFill>
              <a:srgbClr val="36A8E1"/>
            </a:solidFill>
            <a:ln>
              <a:noFill/>
            </a:ln>
            <a:effectLst/>
          </c:spPr>
          <c:invertIfNegative val="0"/>
          <c:cat>
            <c:strRef>
              <c:f>'Graphique 20'!$A$4:$A$13</c:f>
              <c:strCache>
                <c:ptCount val="10"/>
                <c:pt idx="0">
                  <c:v>Cadres du bâtiment et des travaux publics</c:v>
                </c:pt>
                <c:pt idx="1">
                  <c:v>Techniciens et agents de maîtrise de la maintenance</c:v>
                </c:pt>
                <c:pt idx="2">
                  <c:v>Personnels d'études et de recherche</c:v>
                </c:pt>
                <c:pt idx="3">
                  <c:v>Ouvriers qualifiés de la manutention</c:v>
                </c:pt>
                <c:pt idx="4">
                  <c:v>Techniciens des services administratifs, comptables et financiers</c:v>
                </c:pt>
                <c:pt idx="5">
                  <c:v>Ingénieurs et cadres techniques de l'industrie</c:v>
                </c:pt>
                <c:pt idx="6">
                  <c:v>Cadres des services administratifs, comptables et financiers</c:v>
                </c:pt>
                <c:pt idx="7">
                  <c:v>Infirmiers, sages-femmes</c:v>
                </c:pt>
                <c:pt idx="8">
                  <c:v>Ingénieurs de l'informatique</c:v>
                </c:pt>
                <c:pt idx="9">
                  <c:v>Cadres commerciaux et technico-commerciaux</c:v>
                </c:pt>
              </c:strCache>
            </c:strRef>
          </c:cat>
          <c:val>
            <c:numRef>
              <c:f>'Graphique 20'!$B$4:$B$13</c:f>
              <c:numCache>
                <c:formatCode>#\ ##0\ </c:formatCode>
                <c:ptCount val="10"/>
                <c:pt idx="0">
                  <c:v>58173.032941631231</c:v>
                </c:pt>
                <c:pt idx="1">
                  <c:v>60278.856815857805</c:v>
                </c:pt>
                <c:pt idx="2">
                  <c:v>60379.080225347934</c:v>
                </c:pt>
                <c:pt idx="3">
                  <c:v>62013.178742013231</c:v>
                </c:pt>
                <c:pt idx="4">
                  <c:v>65698.300820853547</c:v>
                </c:pt>
                <c:pt idx="5">
                  <c:v>82238.063698556289</c:v>
                </c:pt>
                <c:pt idx="6">
                  <c:v>90679.192997706967</c:v>
                </c:pt>
                <c:pt idx="7">
                  <c:v>111239.80309955885</c:v>
                </c:pt>
                <c:pt idx="8">
                  <c:v>119787.28795705471</c:v>
                </c:pt>
                <c:pt idx="9">
                  <c:v>124517.56406887619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0-4842-9320-CAB5C8C7B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727040"/>
        <c:axId val="54728576"/>
      </c:barChart>
      <c:barChart>
        <c:barDir val="bar"/>
        <c:grouping val="clustered"/>
        <c:varyColors val="0"/>
        <c:ser>
          <c:idx val="1"/>
          <c:order val="0"/>
          <c:spPr>
            <a:noFill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2B7A80B-E879-4F01-89FE-1D9850B90D4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000-4842-9320-CAB5C8C7BDB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3135A25-7280-48C4-B14D-6C5C4E07F3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000-4842-9320-CAB5C8C7BDB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7A70ED2-25A8-405B-876D-191ED9FEA88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000-4842-9320-CAB5C8C7BDB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94A0711-5B61-4601-9FF9-6F045F01A58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000-4842-9320-CAB5C8C7BDB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96359D0-E4A0-41C6-A79C-ABCE219E3D3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000-4842-9320-CAB5C8C7BDB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5CFB81B-ED60-4516-AEA1-99F197DFDE9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000-4842-9320-CAB5C8C7BDB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94F15A6-CC41-423E-815F-CD5DBF175B5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000-4842-9320-CAB5C8C7BDB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9A91A76-7AD1-4E4F-A7FE-26C86F6C65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000-4842-9320-CAB5C8C7BDB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5EA1A8D-0CD3-49B5-BA74-574EEDA212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000-4842-9320-CAB5C8C7BDB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B9B130A-78AB-46ED-ACBF-D423F28C08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000-4842-9320-CAB5C8C7BD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36A8E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'Graphique 20'!$D$4:$D$13</c:f>
              <c:numCache>
                <c:formatCode>#\ ##0\ </c:formatCode>
                <c:ptCount val="10"/>
                <c:pt idx="0">
                  <c:v>160000</c:v>
                </c:pt>
                <c:pt idx="1">
                  <c:v>160000</c:v>
                </c:pt>
                <c:pt idx="2">
                  <c:v>160000</c:v>
                </c:pt>
                <c:pt idx="3">
                  <c:v>160000</c:v>
                </c:pt>
                <c:pt idx="4">
                  <c:v>160000</c:v>
                </c:pt>
                <c:pt idx="5">
                  <c:v>160000</c:v>
                </c:pt>
                <c:pt idx="6">
                  <c:v>160000</c:v>
                </c:pt>
                <c:pt idx="7">
                  <c:v>160000</c:v>
                </c:pt>
                <c:pt idx="8">
                  <c:v>160000</c:v>
                </c:pt>
                <c:pt idx="9">
                  <c:v>160000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20'!$C$4:$C$13</c15:f>
                <c15:dlblRangeCache>
                  <c:ptCount val="10"/>
                  <c:pt idx="0">
                    <c:v>86%</c:v>
                  </c:pt>
                  <c:pt idx="1">
                    <c:v>52%</c:v>
                  </c:pt>
                  <c:pt idx="2">
                    <c:v>97%</c:v>
                  </c:pt>
                  <c:pt idx="3">
                    <c:v>23%</c:v>
                  </c:pt>
                  <c:pt idx="4">
                    <c:v>75%</c:v>
                  </c:pt>
                  <c:pt idx="5">
                    <c:v>90%</c:v>
                  </c:pt>
                  <c:pt idx="6">
                    <c:v>90%</c:v>
                  </c:pt>
                  <c:pt idx="7">
                    <c:v>98%</c:v>
                  </c:pt>
                  <c:pt idx="8">
                    <c:v>96%</c:v>
                  </c:pt>
                  <c:pt idx="9">
                    <c:v>83%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4000-4842-9320-CAB5C8C7B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1619599"/>
        <c:axId val="541608367"/>
      </c:barChart>
      <c:catAx>
        <c:axId val="5472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728576"/>
        <c:crosses val="autoZero"/>
        <c:auto val="1"/>
        <c:lblAlgn val="ctr"/>
        <c:lblOffset val="100"/>
        <c:noMultiLvlLbl val="0"/>
      </c:catAx>
      <c:valAx>
        <c:axId val="54728576"/>
        <c:scaling>
          <c:orientation val="minMax"/>
          <c:max val="13000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#\ ##0\ " sourceLinked="1"/>
        <c:majorTickMark val="none"/>
        <c:minorTickMark val="none"/>
        <c:tickLblPos val="high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727040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0.90459663702673665"/>
                <c:y val="2.2718302524150552E-2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868686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100" b="0">
                      <a:solidFill>
                        <a:srgbClr val="868686"/>
                      </a:solidFill>
                    </a:rPr>
                    <a:t>En</a:t>
                  </a:r>
                  <a:r>
                    <a:rPr lang="fr-FR" sz="1100" b="0" baseline="0">
                      <a:solidFill>
                        <a:srgbClr val="868686"/>
                      </a:solidFill>
                    </a:rPr>
                    <a:t> m</a:t>
                  </a:r>
                  <a:r>
                    <a:rPr lang="fr-FR" sz="1100" b="0">
                      <a:solidFill>
                        <a:srgbClr val="868686"/>
                      </a:solidFill>
                    </a:rPr>
                    <a:t>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541608367"/>
        <c:scaling>
          <c:orientation val="minMax"/>
          <c:max val="160000"/>
          <c:min val="0"/>
        </c:scaling>
        <c:delete val="0"/>
        <c:axPos val="b"/>
        <c:numFmt formatCode="#\ ##0\ 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fr-FR"/>
          </a:p>
        </c:txPr>
        <c:crossAx val="541619599"/>
        <c:crosses val="autoZero"/>
        <c:crossBetween val="between"/>
      </c:valAx>
      <c:catAx>
        <c:axId val="541619599"/>
        <c:scaling>
          <c:orientation val="minMax"/>
        </c:scaling>
        <c:delete val="1"/>
        <c:axPos val="l"/>
        <c:majorTickMark val="out"/>
        <c:minorTickMark val="none"/>
        <c:tickLblPos val="nextTo"/>
        <c:crossAx val="5416083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98871704781922"/>
          <c:y val="9.5031365760131048E-2"/>
          <c:w val="0.5913213288577972"/>
          <c:h val="0.84301818655646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1B-4FD0-BE2A-DC73152EBFCF}"/>
              </c:ext>
            </c:extLst>
          </c:dPt>
          <c:dPt>
            <c:idx val="1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1B-4FD0-BE2A-DC73152EBFCF}"/>
              </c:ext>
            </c:extLst>
          </c:dPt>
          <c:dPt>
            <c:idx val="2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1B-4FD0-BE2A-DC73152EBFCF}"/>
              </c:ext>
            </c:extLst>
          </c:dPt>
          <c:dPt>
            <c:idx val="3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1B-4FD0-BE2A-DC73152EBFCF}"/>
              </c:ext>
            </c:extLst>
          </c:dPt>
          <c:dPt>
            <c:idx val="4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1B-4FD0-BE2A-DC73152EBFCF}"/>
              </c:ext>
            </c:extLst>
          </c:dPt>
          <c:dPt>
            <c:idx val="5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B1B-4FD0-BE2A-DC73152EBFCF}"/>
              </c:ext>
            </c:extLst>
          </c:dPt>
          <c:dPt>
            <c:idx val="6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B1B-4FD0-BE2A-DC73152EBFCF}"/>
              </c:ext>
            </c:extLst>
          </c:dPt>
          <c:dPt>
            <c:idx val="7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B1B-4FD0-BE2A-DC73152EBFCF}"/>
              </c:ext>
            </c:extLst>
          </c:dPt>
          <c:dPt>
            <c:idx val="8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B1B-4FD0-BE2A-DC73152EBFCF}"/>
              </c:ext>
            </c:extLst>
          </c:dPt>
          <c:dPt>
            <c:idx val="9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B1B-4FD0-BE2A-DC73152EBFCF}"/>
              </c:ext>
            </c:extLst>
          </c:dPt>
          <c:dPt>
            <c:idx val="10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B1B-4FD0-BE2A-DC73152EBFCF}"/>
              </c:ext>
            </c:extLst>
          </c:dPt>
          <c:dPt>
            <c:idx val="11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B1B-4FD0-BE2A-DC73152EBFCF}"/>
              </c:ext>
            </c:extLst>
          </c:dPt>
          <c:dPt>
            <c:idx val="12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B1B-4FD0-BE2A-DC73152EBFCF}"/>
              </c:ext>
            </c:extLst>
          </c:dPt>
          <c:dPt>
            <c:idx val="13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B1B-4FD0-BE2A-DC73152EBFCF}"/>
              </c:ext>
            </c:extLst>
          </c:dPt>
          <c:dPt>
            <c:idx val="14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B1B-4FD0-BE2A-DC73152EBFCF}"/>
              </c:ext>
            </c:extLst>
          </c:dPt>
          <c:dPt>
            <c:idx val="15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B1B-4FD0-BE2A-DC73152EBFCF}"/>
              </c:ext>
            </c:extLst>
          </c:dPt>
          <c:dPt>
            <c:idx val="16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B1B-4FD0-BE2A-DC73152EBFCF}"/>
              </c:ext>
            </c:extLst>
          </c:dPt>
          <c:dPt>
            <c:idx val="17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DB1B-4FD0-BE2A-DC73152EBFCF}"/>
              </c:ext>
            </c:extLst>
          </c:dPt>
          <c:dPt>
            <c:idx val="18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DB1B-4FD0-BE2A-DC73152EBFCF}"/>
              </c:ext>
            </c:extLst>
          </c:dPt>
          <c:dPt>
            <c:idx val="19"/>
            <c:invertIfNegative val="0"/>
            <c:bubble3D val="0"/>
            <c:spPr>
              <a:solidFill>
                <a:srgbClr val="36A8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DB1B-4FD0-BE2A-DC73152EBFCF}"/>
              </c:ext>
            </c:extLst>
          </c:dPt>
          <c:cat>
            <c:strRef>
              <c:f>'Graphique 21'!$B$4:$B$23</c:f>
              <c:strCache>
                <c:ptCount val="20"/>
                <c:pt idx="0">
                  <c:v>Employés administratifs de la fonction publique (catégorie C et assimilés)</c:v>
                </c:pt>
                <c:pt idx="1">
                  <c:v>Secrétaires</c:v>
                </c:pt>
                <c:pt idx="2">
                  <c:v>Employés administratifs d'entreprise</c:v>
                </c:pt>
                <c:pt idx="3">
                  <c:v>Employés de la comptabilité</c:v>
                </c:pt>
                <c:pt idx="4">
                  <c:v>Maîtrise des magasins et intermédiaires du commerce</c:v>
                </c:pt>
                <c:pt idx="5">
                  <c:v>Vendeurs</c:v>
                </c:pt>
                <c:pt idx="6">
                  <c:v>Agriculteurs, éleveurs, sylviculteurs, bûcherons</c:v>
                </c:pt>
                <c:pt idx="7">
                  <c:v>Employés de la banque et des assurances</c:v>
                </c:pt>
                <c:pt idx="8">
                  <c:v>Techniciens de la banque et des assurances</c:v>
                </c:pt>
                <c:pt idx="9">
                  <c:v>Caissiers, employés de libre service</c:v>
                </c:pt>
                <c:pt idx="10">
                  <c:v>Professionnels de l'action culturelle, sportive et surveillants</c:v>
                </c:pt>
                <c:pt idx="11">
                  <c:v>Bouchers, charcutiers, boulangers</c:v>
                </c:pt>
                <c:pt idx="12">
                  <c:v>Ouvriers qualifiés des travaux publics, du béton et de l'extraction</c:v>
                </c:pt>
                <c:pt idx="13">
                  <c:v>Cuisiniers</c:v>
                </c:pt>
                <c:pt idx="14">
                  <c:v>Agents d'entretien</c:v>
                </c:pt>
                <c:pt idx="15">
                  <c:v>Ouvriers qualifiés du second œuvre du bâtiment</c:v>
                </c:pt>
                <c:pt idx="16">
                  <c:v>Ouvriers qualifiés de la manutention</c:v>
                </c:pt>
                <c:pt idx="17">
                  <c:v>Ouvriers peu qualifiés de la manutention</c:v>
                </c:pt>
                <c:pt idx="18">
                  <c:v>Aides à domicile</c:v>
                </c:pt>
                <c:pt idx="19">
                  <c:v>Aides-soignants</c:v>
                </c:pt>
              </c:strCache>
            </c:strRef>
          </c:cat>
          <c:val>
            <c:numRef>
              <c:f>'Graphique 21'!$C$4:$C$23</c:f>
              <c:numCache>
                <c:formatCode>#\ ##0\ </c:formatCode>
                <c:ptCount val="20"/>
                <c:pt idx="0">
                  <c:v>-127441.64266041231</c:v>
                </c:pt>
                <c:pt idx="1">
                  <c:v>-69574.417342062152</c:v>
                </c:pt>
                <c:pt idx="2">
                  <c:v>-50460.048799928358</c:v>
                </c:pt>
                <c:pt idx="3">
                  <c:v>-49118.477623884981</c:v>
                </c:pt>
                <c:pt idx="4">
                  <c:v>-46255.894347436384</c:v>
                </c:pt>
                <c:pt idx="5">
                  <c:v>-42653.798193136819</c:v>
                </c:pt>
                <c:pt idx="6">
                  <c:v>-39412.600239278778</c:v>
                </c:pt>
                <c:pt idx="7">
                  <c:v>-39159.718392698189</c:v>
                </c:pt>
                <c:pt idx="8">
                  <c:v>-28331.131950248455</c:v>
                </c:pt>
                <c:pt idx="9">
                  <c:v>-25446.518810474969</c:v>
                </c:pt>
                <c:pt idx="10">
                  <c:v>4528.8749408860494</c:v>
                </c:pt>
                <c:pt idx="11">
                  <c:v>4934.2289959271811</c:v>
                </c:pt>
                <c:pt idx="12">
                  <c:v>5167.2044905964085</c:v>
                </c:pt>
                <c:pt idx="13">
                  <c:v>8943.6991493638525</c:v>
                </c:pt>
                <c:pt idx="14">
                  <c:v>12801.342398499421</c:v>
                </c:pt>
                <c:pt idx="15">
                  <c:v>12851.60083834465</c:v>
                </c:pt>
                <c:pt idx="16">
                  <c:v>17054.868346935978</c:v>
                </c:pt>
                <c:pt idx="17">
                  <c:v>36190.119769514313</c:v>
                </c:pt>
                <c:pt idx="18">
                  <c:v>88457.929653024999</c:v>
                </c:pt>
                <c:pt idx="19">
                  <c:v>97236.43775800486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B1B-4FD0-BE2A-DC73152E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786688"/>
        <c:axId val="54919552"/>
      </c:barChart>
      <c:barChart>
        <c:barDir val="bar"/>
        <c:grouping val="clustered"/>
        <c:varyColors val="0"/>
        <c:ser>
          <c:idx val="1"/>
          <c:order val="1"/>
          <c:tx>
            <c:v>2</c:v>
          </c:tx>
          <c:spPr>
            <a:noFill/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00AEBFDF-0A4F-4ED2-A5A3-A32CB09596F3}" type="CELLRANGE">
                      <a:rPr lang="en-US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DB1B-4FD0-BE2A-DC73152EBFCF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1A1EB79A-367C-4871-A749-E29C0E8DED08}" type="CELLRANGE">
                      <a:rPr lang="fr-FR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DB1B-4FD0-BE2A-DC73152EBFCF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5E80979F-6DBA-4ED4-8815-DCEDF120A906}" type="CELLRANGE">
                      <a:rPr lang="fr-FR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DB1B-4FD0-BE2A-DC73152EBFCF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DCC5B60D-FC6C-4EC7-90E1-187F063E16D6}" type="CELLRANGE">
                      <a:rPr lang="fr-FR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DB1B-4FD0-BE2A-DC73152EBFCF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1E41995B-3BAE-4CA0-9C50-08C7FA6702D1}" type="CELLRANGE">
                      <a:rPr lang="fr-FR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DB1B-4FD0-BE2A-DC73152EBFCF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2201AE3D-7163-4A62-ACC4-ED0B7FBFF8EB}" type="CELLRANGE">
                      <a:rPr lang="fr-FR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DB1B-4FD0-BE2A-DC73152EBFCF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123EA0B1-CD38-4E14-A509-C057A192B653}" type="CELLRANGE">
                      <a:rPr lang="fr-FR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DB1B-4FD0-BE2A-DC73152EBFCF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7ECA69C7-F518-4CBF-A716-C0233DFB20D7}" type="CELLRANGE">
                      <a:rPr lang="fr-FR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DB1B-4FD0-BE2A-DC73152EBFCF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E2C525DC-6648-440A-B30A-68248E6A776B}" type="CELLRANGE">
                      <a:rPr lang="fr-FR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DB1B-4FD0-BE2A-DC73152EBFCF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E67D0A"/>
                        </a:solidFill>
                      </a:defRPr>
                    </a:pPr>
                    <a:fld id="{780EA472-F458-4E2A-B0DF-A95FF9636CEF}" type="CELLRANGE">
                      <a:rPr lang="fr-FR"/>
                      <a:pPr>
                        <a:defRPr sz="1100"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DB1B-4FD0-BE2A-DC73152EBFCF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0F8164A2-246A-4CCD-892A-EB3983324B89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DB1B-4FD0-BE2A-DC73152EBFCF}"/>
                </c:ext>
              </c:extLst>
            </c:dLbl>
            <c:dLbl>
              <c:idx val="1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27FA812B-DB95-4BE7-9E26-61C0671051DC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DB1B-4FD0-BE2A-DC73152EBFCF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002A7CE4-DEB9-4415-A711-09CA7A4B8DF2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DB1B-4FD0-BE2A-DC73152EBFCF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932D44E6-6D7E-4BC6-888B-CFD360A8D30F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DB1B-4FD0-BE2A-DC73152EBFCF}"/>
                </c:ext>
              </c:extLst>
            </c:dLbl>
            <c:dLbl>
              <c:idx val="1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21D9FA4B-A572-4568-9ACE-099E1BC3F73A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DB1B-4FD0-BE2A-DC73152EBFCF}"/>
                </c:ext>
              </c:extLst>
            </c:dLbl>
            <c:dLbl>
              <c:idx val="1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31C41CBB-1D34-49AF-B20E-FF7749EAD4D0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DB1B-4FD0-BE2A-DC73152EBFCF}"/>
                </c:ext>
              </c:extLst>
            </c:dLbl>
            <c:dLbl>
              <c:idx val="1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73D45018-3714-4ED0-A0BB-F37DE0692B49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DB1B-4FD0-BE2A-DC73152EBFCF}"/>
                </c:ext>
              </c:extLst>
            </c:dLbl>
            <c:dLbl>
              <c:idx val="1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BD9E43F1-F66D-4881-9E58-BB4AAE5A0313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DB1B-4FD0-BE2A-DC73152EBFCF}"/>
                </c:ext>
              </c:extLst>
            </c:dLbl>
            <c:dLbl>
              <c:idx val="1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E3F6CF74-CA24-4352-AE53-8ABF3E875EFD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DB1B-4FD0-BE2A-DC73152EBFCF}"/>
                </c:ext>
              </c:extLst>
            </c:dLbl>
            <c:dLbl>
              <c:idx val="1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36A8E1"/>
                        </a:solidFill>
                      </a:defRPr>
                    </a:pPr>
                    <a:fld id="{A5CFDECC-8CD9-49EC-9C07-60DFD0FE8288}" type="CELLRANGE">
                      <a:rPr lang="fr-FR"/>
                      <a:pPr>
                        <a:defRPr sz="1100"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DB1B-4FD0-BE2A-DC73152EBF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0070C0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val>
            <c:numRef>
              <c:f>'Graphique 21'!$E$4:$E$23</c:f>
              <c:numCache>
                <c:formatCode>#\ ##0\ </c:formatCode>
                <c:ptCount val="20"/>
                <c:pt idx="0">
                  <c:v>70000</c:v>
                </c:pt>
                <c:pt idx="1">
                  <c:v>70000</c:v>
                </c:pt>
                <c:pt idx="2">
                  <c:v>70000</c:v>
                </c:pt>
                <c:pt idx="3">
                  <c:v>70000</c:v>
                </c:pt>
                <c:pt idx="4">
                  <c:v>70000</c:v>
                </c:pt>
                <c:pt idx="5">
                  <c:v>70000</c:v>
                </c:pt>
                <c:pt idx="6">
                  <c:v>70000</c:v>
                </c:pt>
                <c:pt idx="7">
                  <c:v>70000</c:v>
                </c:pt>
                <c:pt idx="8">
                  <c:v>70000</c:v>
                </c:pt>
                <c:pt idx="9">
                  <c:v>70000</c:v>
                </c:pt>
                <c:pt idx="10">
                  <c:v>70000</c:v>
                </c:pt>
                <c:pt idx="11">
                  <c:v>70000</c:v>
                </c:pt>
                <c:pt idx="12">
                  <c:v>70000</c:v>
                </c:pt>
                <c:pt idx="13">
                  <c:v>70000</c:v>
                </c:pt>
                <c:pt idx="14">
                  <c:v>70000</c:v>
                </c:pt>
                <c:pt idx="15">
                  <c:v>70000</c:v>
                </c:pt>
                <c:pt idx="16">
                  <c:v>70000</c:v>
                </c:pt>
                <c:pt idx="17">
                  <c:v>70000</c:v>
                </c:pt>
                <c:pt idx="18">
                  <c:v>70000</c:v>
                </c:pt>
                <c:pt idx="19">
                  <c:v>70000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21'!$D$4:$D$23</c15:f>
                <c15:dlblRangeCache>
                  <c:ptCount val="20"/>
                  <c:pt idx="0">
                    <c:v>68%</c:v>
                  </c:pt>
                  <c:pt idx="1">
                    <c:v>62%</c:v>
                  </c:pt>
                  <c:pt idx="2">
                    <c:v>51%</c:v>
                  </c:pt>
                  <c:pt idx="3">
                    <c:v>29%</c:v>
                  </c:pt>
                  <c:pt idx="4">
                    <c:v>53%</c:v>
                  </c:pt>
                  <c:pt idx="5">
                    <c:v>68%</c:v>
                  </c:pt>
                  <c:pt idx="6">
                    <c:v>73%</c:v>
                  </c:pt>
                  <c:pt idx="7">
                    <c:v>19%</c:v>
                  </c:pt>
                  <c:pt idx="8">
                    <c:v>20%</c:v>
                  </c:pt>
                  <c:pt idx="9">
                    <c:v>77%</c:v>
                  </c:pt>
                  <c:pt idx="10">
                    <c:v>52%</c:v>
                  </c:pt>
                  <c:pt idx="11">
                    <c:v>90%</c:v>
                  </c:pt>
                  <c:pt idx="12">
                    <c:v>94%</c:v>
                  </c:pt>
                  <c:pt idx="13">
                    <c:v>88%</c:v>
                  </c:pt>
                  <c:pt idx="14">
                    <c:v>93%</c:v>
                  </c:pt>
                  <c:pt idx="15">
                    <c:v>88%</c:v>
                  </c:pt>
                  <c:pt idx="16">
                    <c:v>77%</c:v>
                  </c:pt>
                  <c:pt idx="17">
                    <c:v>88%</c:v>
                  </c:pt>
                  <c:pt idx="18">
                    <c:v>92%</c:v>
                  </c:pt>
                  <c:pt idx="19">
                    <c:v>87%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D-DB1B-4FD0-BE2A-DC73152E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6620543"/>
        <c:axId val="976632607"/>
      </c:barChart>
      <c:catAx>
        <c:axId val="5478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19552"/>
        <c:crosses val="autoZero"/>
        <c:auto val="1"/>
        <c:lblAlgn val="ctr"/>
        <c:lblOffset val="100"/>
        <c:noMultiLvlLbl val="0"/>
      </c:catAx>
      <c:valAx>
        <c:axId val="54919552"/>
        <c:scaling>
          <c:orientation val="minMax"/>
          <c:max val="1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none"/>
        <c:minorTickMark val="none"/>
        <c:tickLblPos val="high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786688"/>
        <c:crosses val="autoZero"/>
        <c:crossBetween val="between"/>
        <c:majorUnit val="20000"/>
        <c:dispUnits>
          <c:builtInUnit val="thousands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05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</a:t>
                  </a:r>
                  <a:r>
                    <a:rPr lang="fr-FR" sz="1050" b="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 m</a:t>
                  </a:r>
                  <a:r>
                    <a:rPr lang="fr-FR" sz="105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976632607"/>
        <c:scaling>
          <c:orientation val="minMax"/>
          <c:max val="90000"/>
          <c:min val="-120000"/>
        </c:scaling>
        <c:delete val="0"/>
        <c:axPos val="b"/>
        <c:numFmt formatCode="#\ ##0\ 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fr-FR"/>
          </a:p>
        </c:txPr>
        <c:crossAx val="976620543"/>
        <c:crosses val="autoZero"/>
        <c:crossBetween val="between"/>
        <c:majorUnit val="50000"/>
      </c:valAx>
      <c:catAx>
        <c:axId val="976620543"/>
        <c:scaling>
          <c:orientation val="minMax"/>
        </c:scaling>
        <c:delete val="1"/>
        <c:axPos val="l"/>
        <c:majorTickMark val="out"/>
        <c:minorTickMark val="none"/>
        <c:tickLblPos val="nextTo"/>
        <c:crossAx val="976632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4'!$C$4</c:f>
              <c:strCache>
                <c:ptCount val="1"/>
                <c:pt idx="0">
                  <c:v>Pré-crise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67D0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F1-4C0F-BBF3-CB3D37EAEF40}"/>
              </c:ext>
            </c:extLst>
          </c:dPt>
          <c:cat>
            <c:strRef>
              <c:f>'Graphique 4'!$A$5:$A$6</c:f>
              <c:strCache>
                <c:ptCount val="2"/>
                <c:pt idx="0">
                  <c:v>Réduction des émissions par rapport à 2015</c:v>
                </c:pt>
                <c:pt idx="1">
                  <c:v>Investissements</c:v>
                </c:pt>
              </c:strCache>
            </c:strRef>
          </c:cat>
          <c:val>
            <c:numRef>
              <c:f>'Graphique 4'!$C$5:$C$6</c:f>
              <c:numCache>
                <c:formatCode>0</c:formatCode>
                <c:ptCount val="2"/>
                <c:pt idx="0" formatCode="0%">
                  <c:v>0.55000000000000004</c:v>
                </c:pt>
                <c:pt idx="1">
                  <c:v>29.923568543852124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1-4C0F-BBF3-CB3D37EAEF40}"/>
            </c:ext>
          </c:extLst>
        </c:ser>
        <c:ser>
          <c:idx val="1"/>
          <c:order val="1"/>
          <c:tx>
            <c:strRef>
              <c:f>'Graphique 4'!$D$4</c:f>
              <c:strCache>
                <c:ptCount val="1"/>
                <c:pt idx="0">
                  <c:v>À mesures climat existantes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cat>
            <c:strRef>
              <c:f>'Graphique 4'!$A$5:$A$6</c:f>
              <c:strCache>
                <c:ptCount val="2"/>
                <c:pt idx="0">
                  <c:v>Réduction des émissions par rapport à 2015</c:v>
                </c:pt>
                <c:pt idx="1">
                  <c:v>Investissements</c:v>
                </c:pt>
              </c:strCache>
            </c:strRef>
          </c:cat>
          <c:val>
            <c:numRef>
              <c:f>'Graphique 4'!$D$5:$D$6</c:f>
              <c:numCache>
                <c:formatCode>0</c:formatCode>
                <c:ptCount val="2"/>
                <c:pt idx="0" formatCode="0%">
                  <c:v>0.2</c:v>
                </c:pt>
                <c:pt idx="1">
                  <c:v>5.1553693181818154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F1-4C0F-BBF3-CB3D37EAEF40}"/>
            </c:ext>
          </c:extLst>
        </c:ser>
        <c:ser>
          <c:idx val="2"/>
          <c:order val="2"/>
          <c:tx>
            <c:strRef>
              <c:f>'Graphique 4'!$E$4</c:f>
              <c:strCache>
                <c:ptCount val="1"/>
                <c:pt idx="0">
                  <c:v>Bas carbone</c:v>
                </c:pt>
              </c:strCache>
            </c:strRef>
          </c:tx>
          <c:spPr>
            <a:solidFill>
              <a:srgbClr val="C7C7C7"/>
            </a:solidFill>
            <a:ln>
              <a:noFill/>
            </a:ln>
            <a:effectLst/>
          </c:spPr>
          <c:invertIfNegative val="0"/>
          <c:cat>
            <c:strRef>
              <c:f>'Graphique 4'!$A$5:$A$6</c:f>
              <c:strCache>
                <c:ptCount val="2"/>
                <c:pt idx="0">
                  <c:v>Réduction des émissions par rapport à 2015</c:v>
                </c:pt>
                <c:pt idx="1">
                  <c:v>Investissements</c:v>
                </c:pt>
              </c:strCache>
            </c:strRef>
          </c:cat>
          <c:val>
            <c:numRef>
              <c:f>'Graphique 4'!$E$5:$E$6</c:f>
              <c:numCache>
                <c:formatCode>0</c:formatCode>
                <c:ptCount val="2"/>
                <c:pt idx="0" formatCode="0%">
                  <c:v>0.25</c:v>
                </c:pt>
                <c:pt idx="1">
                  <c:v>17.209767033079267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F1-4C0F-BBF3-CB3D37EAE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9252912"/>
        <c:axId val="1649254992"/>
      </c:barChart>
      <c:catAx>
        <c:axId val="164925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254992"/>
        <c:crosses val="autoZero"/>
        <c:auto val="1"/>
        <c:lblAlgn val="ctr"/>
        <c:lblOffset val="100"/>
        <c:noMultiLvlLbl val="0"/>
      </c:catAx>
      <c:valAx>
        <c:axId val="164925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rgbClr val="C7C7C7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25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21416881427665E-2"/>
          <c:y val="2.5955531430309195E-2"/>
          <c:w val="0.93239864866966371"/>
          <c:h val="0.8279753213989663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36A8E1"/>
              </a:solidFill>
            </a:ln>
          </c:spPr>
          <c:marker>
            <c:symbol val="none"/>
          </c:marker>
          <c:cat>
            <c:numRef>
              <c:f>'Graphique 22'!$A$5:$A$95</c:f>
              <c:numCache>
                <c:formatCode>General</c:formatCode>
                <c:ptCount val="91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  <c:pt idx="40">
                  <c:v>1965</c:v>
                </c:pt>
                <c:pt idx="41">
                  <c:v>1966</c:v>
                </c:pt>
                <c:pt idx="42">
                  <c:v>1967</c:v>
                </c:pt>
                <c:pt idx="43">
                  <c:v>1968</c:v>
                </c:pt>
                <c:pt idx="44">
                  <c:v>1969</c:v>
                </c:pt>
                <c:pt idx="45">
                  <c:v>1970</c:v>
                </c:pt>
                <c:pt idx="46">
                  <c:v>1971</c:v>
                </c:pt>
                <c:pt idx="47">
                  <c:v>1972</c:v>
                </c:pt>
                <c:pt idx="48">
                  <c:v>1973</c:v>
                </c:pt>
                <c:pt idx="49">
                  <c:v>1974</c:v>
                </c:pt>
                <c:pt idx="50">
                  <c:v>1975</c:v>
                </c:pt>
                <c:pt idx="51">
                  <c:v>1976</c:v>
                </c:pt>
                <c:pt idx="52">
                  <c:v>1977</c:v>
                </c:pt>
                <c:pt idx="53">
                  <c:v>1978</c:v>
                </c:pt>
                <c:pt idx="54">
                  <c:v>1979</c:v>
                </c:pt>
                <c:pt idx="55">
                  <c:v>1980</c:v>
                </c:pt>
                <c:pt idx="56">
                  <c:v>1981</c:v>
                </c:pt>
                <c:pt idx="57">
                  <c:v>1982</c:v>
                </c:pt>
                <c:pt idx="58">
                  <c:v>1983</c:v>
                </c:pt>
                <c:pt idx="59">
                  <c:v>1984</c:v>
                </c:pt>
                <c:pt idx="60">
                  <c:v>1985</c:v>
                </c:pt>
                <c:pt idx="61">
                  <c:v>1986</c:v>
                </c:pt>
                <c:pt idx="62">
                  <c:v>1987</c:v>
                </c:pt>
                <c:pt idx="63">
                  <c:v>1988</c:v>
                </c:pt>
                <c:pt idx="64">
                  <c:v>1989</c:v>
                </c:pt>
                <c:pt idx="65">
                  <c:v>1990</c:v>
                </c:pt>
                <c:pt idx="66">
                  <c:v>1991</c:v>
                </c:pt>
                <c:pt idx="67">
                  <c:v>1992</c:v>
                </c:pt>
                <c:pt idx="68">
                  <c:v>1993</c:v>
                </c:pt>
                <c:pt idx="69">
                  <c:v>1994</c:v>
                </c:pt>
                <c:pt idx="70">
                  <c:v>1995</c:v>
                </c:pt>
                <c:pt idx="71">
                  <c:v>1996</c:v>
                </c:pt>
                <c:pt idx="72">
                  <c:v>1997</c:v>
                </c:pt>
                <c:pt idx="73">
                  <c:v>1998</c:v>
                </c:pt>
                <c:pt idx="74">
                  <c:v>1999</c:v>
                </c:pt>
                <c:pt idx="75">
                  <c:v>2000</c:v>
                </c:pt>
                <c:pt idx="76">
                  <c:v>2001</c:v>
                </c:pt>
                <c:pt idx="77">
                  <c:v>2002</c:v>
                </c:pt>
                <c:pt idx="78">
                  <c:v>2003</c:v>
                </c:pt>
                <c:pt idx="79">
                  <c:v>2004</c:v>
                </c:pt>
                <c:pt idx="80">
                  <c:v>2005</c:v>
                </c:pt>
                <c:pt idx="81">
                  <c:v>2006</c:v>
                </c:pt>
                <c:pt idx="82">
                  <c:v>2007</c:v>
                </c:pt>
                <c:pt idx="83">
                  <c:v>2008</c:v>
                </c:pt>
                <c:pt idx="84">
                  <c:v>2009</c:v>
                </c:pt>
                <c:pt idx="85">
                  <c:v>2010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2015</c:v>
                </c:pt>
              </c:numCache>
            </c:numRef>
          </c:cat>
          <c:val>
            <c:numRef>
              <c:f>'Graphique 22'!$B$5:$B$95</c:f>
              <c:numCache>
                <c:formatCode>#\ ##0\ </c:formatCode>
                <c:ptCount val="91"/>
                <c:pt idx="0">
                  <c:v>612654.86</c:v>
                </c:pt>
                <c:pt idx="1">
                  <c:v>601305.54999999993</c:v>
                </c:pt>
                <c:pt idx="2">
                  <c:v>604408.89399999997</c:v>
                </c:pt>
                <c:pt idx="3">
                  <c:v>619545.23399999994</c:v>
                </c:pt>
                <c:pt idx="4">
                  <c:v>616493.07000000007</c:v>
                </c:pt>
                <c:pt idx="5">
                  <c:v>615841.59199999995</c:v>
                </c:pt>
                <c:pt idx="6">
                  <c:v>618322.24399999995</c:v>
                </c:pt>
                <c:pt idx="7">
                  <c:v>618509.66400000011</c:v>
                </c:pt>
                <c:pt idx="8">
                  <c:v>604849.07000000007</c:v>
                </c:pt>
                <c:pt idx="9">
                  <c:v>600791.06400000001</c:v>
                </c:pt>
                <c:pt idx="10">
                  <c:v>595838.50399999996</c:v>
                </c:pt>
                <c:pt idx="11">
                  <c:v>593992.98599999992</c:v>
                </c:pt>
                <c:pt idx="12">
                  <c:v>586178.53600000008</c:v>
                </c:pt>
                <c:pt idx="13">
                  <c:v>578136.97400000005</c:v>
                </c:pt>
                <c:pt idx="14">
                  <c:v>555609.19800000009</c:v>
                </c:pt>
                <c:pt idx="15">
                  <c:v>555132.91800000006</c:v>
                </c:pt>
                <c:pt idx="16">
                  <c:v>560317.82999999996</c:v>
                </c:pt>
                <c:pt idx="17">
                  <c:v>560454.7620000001</c:v>
                </c:pt>
                <c:pt idx="18">
                  <c:v>574203.15600000008</c:v>
                </c:pt>
                <c:pt idx="19">
                  <c:v>625448.65</c:v>
                </c:pt>
                <c:pt idx="20">
                  <c:v>672762.42999999993</c:v>
                </c:pt>
                <c:pt idx="21">
                  <c:v>715451.74399999995</c:v>
                </c:pt>
                <c:pt idx="22">
                  <c:v>774333.72600000002</c:v>
                </c:pt>
                <c:pt idx="23">
                  <c:v>825947.2</c:v>
                </c:pt>
                <c:pt idx="24">
                  <c:v>837829.79</c:v>
                </c:pt>
                <c:pt idx="25">
                  <c:v>844341.9800000001</c:v>
                </c:pt>
                <c:pt idx="26">
                  <c:v>840418.80200000014</c:v>
                </c:pt>
                <c:pt idx="27">
                  <c:v>829633.92800000007</c:v>
                </c:pt>
                <c:pt idx="28">
                  <c:v>809430.87800000003</c:v>
                </c:pt>
                <c:pt idx="29">
                  <c:v>804229.14399999997</c:v>
                </c:pt>
                <c:pt idx="30">
                  <c:v>796041.68599999999</c:v>
                </c:pt>
                <c:pt idx="31">
                  <c:v>796422.23599999992</c:v>
                </c:pt>
                <c:pt idx="32">
                  <c:v>794373.88199999998</c:v>
                </c:pt>
                <c:pt idx="33">
                  <c:v>812947.85200000007</c:v>
                </c:pt>
                <c:pt idx="34">
                  <c:v>817686.57000000007</c:v>
                </c:pt>
                <c:pt idx="35">
                  <c:v>831844.43200000003</c:v>
                </c:pt>
                <c:pt idx="36">
                  <c:v>844326.30799999996</c:v>
                </c:pt>
                <c:pt idx="37">
                  <c:v>854220.79800000007</c:v>
                </c:pt>
                <c:pt idx="38">
                  <c:v>859743.34399999992</c:v>
                </c:pt>
                <c:pt idx="39">
                  <c:v>864318.31400000001</c:v>
                </c:pt>
                <c:pt idx="40">
                  <c:v>863979.09400000016</c:v>
                </c:pt>
                <c:pt idx="41">
                  <c:v>864186.97400000016</c:v>
                </c:pt>
                <c:pt idx="42">
                  <c:v>864298.31200000015</c:v>
                </c:pt>
                <c:pt idx="43">
                  <c:v>858293.97600000002</c:v>
                </c:pt>
                <c:pt idx="44">
                  <c:v>865224.95799999998</c:v>
                </c:pt>
                <c:pt idx="45">
                  <c:v>866357.60800000001</c:v>
                </c:pt>
                <c:pt idx="46">
                  <c:v>866381.4800000001</c:v>
                </c:pt>
                <c:pt idx="47">
                  <c:v>860655.58400000003</c:v>
                </c:pt>
                <c:pt idx="48">
                  <c:v>845273.31400000001</c:v>
                </c:pt>
                <c:pt idx="49">
                  <c:v>823694.6</c:v>
                </c:pt>
                <c:pt idx="50">
                  <c:v>811262.38399999996</c:v>
                </c:pt>
                <c:pt idx="51">
                  <c:v>800624.92999999993</c:v>
                </c:pt>
                <c:pt idx="52">
                  <c:v>790993.01399999997</c:v>
                </c:pt>
                <c:pt idx="53">
                  <c:v>802020.08</c:v>
                </c:pt>
                <c:pt idx="54">
                  <c:v>806487.84199999995</c:v>
                </c:pt>
                <c:pt idx="55">
                  <c:v>809242.12600000005</c:v>
                </c:pt>
                <c:pt idx="56">
                  <c:v>804334.39</c:v>
                </c:pt>
                <c:pt idx="57">
                  <c:v>805824.19600000011</c:v>
                </c:pt>
                <c:pt idx="58">
                  <c:v>790375.76600000006</c:v>
                </c:pt>
                <c:pt idx="59">
                  <c:v>780841.64799999993</c:v>
                </c:pt>
                <c:pt idx="60">
                  <c:v>769897.22600000002</c:v>
                </c:pt>
                <c:pt idx="61">
                  <c:v>766342.924</c:v>
                </c:pt>
                <c:pt idx="62">
                  <c:v>761982.61399999994</c:v>
                </c:pt>
                <c:pt idx="63">
                  <c:v>751168.70600000001</c:v>
                </c:pt>
                <c:pt idx="64">
                  <c:v>746696.33</c:v>
                </c:pt>
                <c:pt idx="65">
                  <c:v>731510.07199999993</c:v>
                </c:pt>
                <c:pt idx="66">
                  <c:v>707365.06400000001</c:v>
                </c:pt>
                <c:pt idx="67">
                  <c:v>683082.45199999993</c:v>
                </c:pt>
                <c:pt idx="68">
                  <c:v>683798.63000000012</c:v>
                </c:pt>
                <c:pt idx="69">
                  <c:v>686681.15599999996</c:v>
                </c:pt>
                <c:pt idx="70">
                  <c:v>694667.45400000014</c:v>
                </c:pt>
                <c:pt idx="71">
                  <c:v>715616.84</c:v>
                </c:pt>
                <c:pt idx="72">
                  <c:v>735705.674</c:v>
                </c:pt>
                <c:pt idx="73">
                  <c:v>751703.9439999999</c:v>
                </c:pt>
                <c:pt idx="74">
                  <c:v>756282.15749999997</c:v>
                </c:pt>
                <c:pt idx="75">
                  <c:v>761234.69333333336</c:v>
                </c:pt>
                <c:pt idx="76">
                  <c:v>762722.4</c:v>
                </c:pt>
                <c:pt idx="77">
                  <c:v>767327.4</c:v>
                </c:pt>
                <c:pt idx="78">
                  <c:v>767242</c:v>
                </c:pt>
                <c:pt idx="79">
                  <c:v>772432.2</c:v>
                </c:pt>
                <c:pt idx="80">
                  <c:v>777303.2</c:v>
                </c:pt>
                <c:pt idx="81">
                  <c:v>784219.2</c:v>
                </c:pt>
                <c:pt idx="82">
                  <c:v>789340</c:v>
                </c:pt>
                <c:pt idx="83">
                  <c:v>794913.8</c:v>
                </c:pt>
                <c:pt idx="84">
                  <c:v>794133.8</c:v>
                </c:pt>
                <c:pt idx="85">
                  <c:v>794994.8</c:v>
                </c:pt>
                <c:pt idx="86">
                  <c:v>792110.2</c:v>
                </c:pt>
                <c:pt idx="87">
                  <c:v>789659.6</c:v>
                </c:pt>
                <c:pt idx="88">
                  <c:v>781299</c:v>
                </c:pt>
                <c:pt idx="89">
                  <c:v>771639.2</c:v>
                </c:pt>
                <c:pt idx="90">
                  <c:v>759629.6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E0-4F4A-9E6B-2FA4C7410C16}"/>
            </c:ext>
          </c:extLst>
        </c:ser>
        <c:ser>
          <c:idx val="2"/>
          <c:order val="1"/>
          <c:tx>
            <c:strRef>
              <c:f>'Graphique 22'!$D$4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C01718"/>
              </a:solidFill>
            </a:ln>
          </c:spPr>
          <c:marker>
            <c:symbol val="none"/>
          </c:marker>
          <c:cat>
            <c:numRef>
              <c:f>'Graphique 22'!$A$5:$A$95</c:f>
              <c:numCache>
                <c:formatCode>General</c:formatCode>
                <c:ptCount val="91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  <c:pt idx="40">
                  <c:v>1965</c:v>
                </c:pt>
                <c:pt idx="41">
                  <c:v>1966</c:v>
                </c:pt>
                <c:pt idx="42">
                  <c:v>1967</c:v>
                </c:pt>
                <c:pt idx="43">
                  <c:v>1968</c:v>
                </c:pt>
                <c:pt idx="44">
                  <c:v>1969</c:v>
                </c:pt>
                <c:pt idx="45">
                  <c:v>1970</c:v>
                </c:pt>
                <c:pt idx="46">
                  <c:v>1971</c:v>
                </c:pt>
                <c:pt idx="47">
                  <c:v>1972</c:v>
                </c:pt>
                <c:pt idx="48">
                  <c:v>1973</c:v>
                </c:pt>
                <c:pt idx="49">
                  <c:v>1974</c:v>
                </c:pt>
                <c:pt idx="50">
                  <c:v>1975</c:v>
                </c:pt>
                <c:pt idx="51">
                  <c:v>1976</c:v>
                </c:pt>
                <c:pt idx="52">
                  <c:v>1977</c:v>
                </c:pt>
                <c:pt idx="53">
                  <c:v>1978</c:v>
                </c:pt>
                <c:pt idx="54">
                  <c:v>1979</c:v>
                </c:pt>
                <c:pt idx="55">
                  <c:v>1980</c:v>
                </c:pt>
                <c:pt idx="56">
                  <c:v>1981</c:v>
                </c:pt>
                <c:pt idx="57">
                  <c:v>1982</c:v>
                </c:pt>
                <c:pt idx="58">
                  <c:v>1983</c:v>
                </c:pt>
                <c:pt idx="59">
                  <c:v>1984</c:v>
                </c:pt>
                <c:pt idx="60">
                  <c:v>1985</c:v>
                </c:pt>
                <c:pt idx="61">
                  <c:v>1986</c:v>
                </c:pt>
                <c:pt idx="62">
                  <c:v>1987</c:v>
                </c:pt>
                <c:pt idx="63">
                  <c:v>1988</c:v>
                </c:pt>
                <c:pt idx="64">
                  <c:v>1989</c:v>
                </c:pt>
                <c:pt idx="65">
                  <c:v>1990</c:v>
                </c:pt>
                <c:pt idx="66">
                  <c:v>1991</c:v>
                </c:pt>
                <c:pt idx="67">
                  <c:v>1992</c:v>
                </c:pt>
                <c:pt idx="68">
                  <c:v>1993</c:v>
                </c:pt>
                <c:pt idx="69">
                  <c:v>1994</c:v>
                </c:pt>
                <c:pt idx="70">
                  <c:v>1995</c:v>
                </c:pt>
                <c:pt idx="71">
                  <c:v>1996</c:v>
                </c:pt>
                <c:pt idx="72">
                  <c:v>1997</c:v>
                </c:pt>
                <c:pt idx="73">
                  <c:v>1998</c:v>
                </c:pt>
                <c:pt idx="74">
                  <c:v>1999</c:v>
                </c:pt>
                <c:pt idx="75">
                  <c:v>2000</c:v>
                </c:pt>
                <c:pt idx="76">
                  <c:v>2001</c:v>
                </c:pt>
                <c:pt idx="77">
                  <c:v>2002</c:v>
                </c:pt>
                <c:pt idx="78">
                  <c:v>2003</c:v>
                </c:pt>
                <c:pt idx="79">
                  <c:v>2004</c:v>
                </c:pt>
                <c:pt idx="80">
                  <c:v>2005</c:v>
                </c:pt>
                <c:pt idx="81">
                  <c:v>2006</c:v>
                </c:pt>
                <c:pt idx="82">
                  <c:v>2007</c:v>
                </c:pt>
                <c:pt idx="83">
                  <c:v>2008</c:v>
                </c:pt>
                <c:pt idx="84">
                  <c:v>2009</c:v>
                </c:pt>
                <c:pt idx="85">
                  <c:v>2010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2015</c:v>
                </c:pt>
              </c:numCache>
            </c:numRef>
          </c:cat>
          <c:val>
            <c:numRef>
              <c:f>'Graphique 22'!$D$5:$D$95</c:f>
              <c:numCache>
                <c:formatCode>General</c:formatCode>
                <c:ptCount val="91"/>
                <c:pt idx="31" formatCode="#\ ##0\ ">
                  <c:v>810654.99439999997</c:v>
                </c:pt>
                <c:pt idx="32" formatCode="#\ ##0\ ">
                  <c:v>810654.99439999997</c:v>
                </c:pt>
                <c:pt idx="33" formatCode="#\ ##0\ ">
                  <c:v>810654.99439999997</c:v>
                </c:pt>
                <c:pt idx="34" formatCode="#\ ##0\ ">
                  <c:v>810654.99439999997</c:v>
                </c:pt>
                <c:pt idx="35" formatCode="#\ ##0\ ">
                  <c:v>810654.99439999997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0-4F4A-9E6B-2FA4C7410C16}"/>
            </c:ext>
          </c:extLst>
        </c:ser>
        <c:ser>
          <c:idx val="3"/>
          <c:order val="2"/>
          <c:tx>
            <c:strRef>
              <c:f>'Graphique 22'!$E$4</c:f>
              <c:strCache>
                <c:ptCount val="1"/>
                <c:pt idx="0">
                  <c:v>2030</c:v>
                </c:pt>
              </c:strCache>
            </c:strRef>
          </c:tx>
          <c:spPr>
            <a:ln w="38100">
              <a:solidFill>
                <a:srgbClr val="C01718"/>
              </a:solidFill>
            </a:ln>
          </c:spPr>
          <c:marker>
            <c:symbol val="none"/>
          </c:marker>
          <c:dPt>
            <c:idx val="43"/>
            <c:bubble3D val="0"/>
            <c:spPr>
              <a:ln w="38100">
                <a:solidFill>
                  <a:srgbClr val="E67D0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BE0-4F4A-9E6B-2FA4C7410C16}"/>
              </c:ext>
            </c:extLst>
          </c:dPt>
          <c:dPt>
            <c:idx val="44"/>
            <c:bubble3D val="0"/>
            <c:spPr>
              <a:ln w="38100">
                <a:solidFill>
                  <a:srgbClr val="E67D0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BE0-4F4A-9E6B-2FA4C7410C16}"/>
              </c:ext>
            </c:extLst>
          </c:dPt>
          <c:dPt>
            <c:idx val="45"/>
            <c:bubble3D val="0"/>
            <c:spPr>
              <a:ln w="38100">
                <a:solidFill>
                  <a:srgbClr val="E67D0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BE0-4F4A-9E6B-2FA4C7410C16}"/>
              </c:ext>
            </c:extLst>
          </c:dPt>
          <c:dPt>
            <c:idx val="46"/>
            <c:bubble3D val="0"/>
            <c:spPr>
              <a:ln w="38100">
                <a:solidFill>
                  <a:srgbClr val="E67D0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BE0-4F4A-9E6B-2FA4C7410C16}"/>
              </c:ext>
            </c:extLst>
          </c:dPt>
          <c:cat>
            <c:numRef>
              <c:f>'Graphique 22'!$A$5:$A$95</c:f>
              <c:numCache>
                <c:formatCode>General</c:formatCode>
                <c:ptCount val="91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  <c:pt idx="40">
                  <c:v>1965</c:v>
                </c:pt>
                <c:pt idx="41">
                  <c:v>1966</c:v>
                </c:pt>
                <c:pt idx="42">
                  <c:v>1967</c:v>
                </c:pt>
                <c:pt idx="43">
                  <c:v>1968</c:v>
                </c:pt>
                <c:pt idx="44">
                  <c:v>1969</c:v>
                </c:pt>
                <c:pt idx="45">
                  <c:v>1970</c:v>
                </c:pt>
                <c:pt idx="46">
                  <c:v>1971</c:v>
                </c:pt>
                <c:pt idx="47">
                  <c:v>1972</c:v>
                </c:pt>
                <c:pt idx="48">
                  <c:v>1973</c:v>
                </c:pt>
                <c:pt idx="49">
                  <c:v>1974</c:v>
                </c:pt>
                <c:pt idx="50">
                  <c:v>1975</c:v>
                </c:pt>
                <c:pt idx="51">
                  <c:v>1976</c:v>
                </c:pt>
                <c:pt idx="52">
                  <c:v>1977</c:v>
                </c:pt>
                <c:pt idx="53">
                  <c:v>1978</c:v>
                </c:pt>
                <c:pt idx="54">
                  <c:v>1979</c:v>
                </c:pt>
                <c:pt idx="55">
                  <c:v>1980</c:v>
                </c:pt>
                <c:pt idx="56">
                  <c:v>1981</c:v>
                </c:pt>
                <c:pt idx="57">
                  <c:v>1982</c:v>
                </c:pt>
                <c:pt idx="58">
                  <c:v>1983</c:v>
                </c:pt>
                <c:pt idx="59">
                  <c:v>1984</c:v>
                </c:pt>
                <c:pt idx="60">
                  <c:v>1985</c:v>
                </c:pt>
                <c:pt idx="61">
                  <c:v>1986</c:v>
                </c:pt>
                <c:pt idx="62">
                  <c:v>1987</c:v>
                </c:pt>
                <c:pt idx="63">
                  <c:v>1988</c:v>
                </c:pt>
                <c:pt idx="64">
                  <c:v>1989</c:v>
                </c:pt>
                <c:pt idx="65">
                  <c:v>1990</c:v>
                </c:pt>
                <c:pt idx="66">
                  <c:v>1991</c:v>
                </c:pt>
                <c:pt idx="67">
                  <c:v>1992</c:v>
                </c:pt>
                <c:pt idx="68">
                  <c:v>1993</c:v>
                </c:pt>
                <c:pt idx="69">
                  <c:v>1994</c:v>
                </c:pt>
                <c:pt idx="70">
                  <c:v>1995</c:v>
                </c:pt>
                <c:pt idx="71">
                  <c:v>1996</c:v>
                </c:pt>
                <c:pt idx="72">
                  <c:v>1997</c:v>
                </c:pt>
                <c:pt idx="73">
                  <c:v>1998</c:v>
                </c:pt>
                <c:pt idx="74">
                  <c:v>1999</c:v>
                </c:pt>
                <c:pt idx="75">
                  <c:v>2000</c:v>
                </c:pt>
                <c:pt idx="76">
                  <c:v>2001</c:v>
                </c:pt>
                <c:pt idx="77">
                  <c:v>2002</c:v>
                </c:pt>
                <c:pt idx="78">
                  <c:v>2003</c:v>
                </c:pt>
                <c:pt idx="79">
                  <c:v>2004</c:v>
                </c:pt>
                <c:pt idx="80">
                  <c:v>2005</c:v>
                </c:pt>
                <c:pt idx="81">
                  <c:v>2006</c:v>
                </c:pt>
                <c:pt idx="82">
                  <c:v>2007</c:v>
                </c:pt>
                <c:pt idx="83">
                  <c:v>2008</c:v>
                </c:pt>
                <c:pt idx="84">
                  <c:v>2009</c:v>
                </c:pt>
                <c:pt idx="85">
                  <c:v>2010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2015</c:v>
                </c:pt>
              </c:numCache>
            </c:numRef>
          </c:cat>
          <c:val>
            <c:numRef>
              <c:f>'Graphique 22'!$E$5:$E$95</c:f>
              <c:numCache>
                <c:formatCode>General</c:formatCode>
                <c:ptCount val="91"/>
                <c:pt idx="42" formatCode="#\ ##0\ ">
                  <c:v>864111.2668000001</c:v>
                </c:pt>
                <c:pt idx="43" formatCode="#\ ##0\ ">
                  <c:v>864111.2668000001</c:v>
                </c:pt>
                <c:pt idx="44" formatCode="#\ ##0\ ">
                  <c:v>864111.2668000001</c:v>
                </c:pt>
                <c:pt idx="45" formatCode="#\ ##0\ ">
                  <c:v>864111.2668000001</c:v>
                </c:pt>
                <c:pt idx="46" formatCode="#\ ##0\ ">
                  <c:v>864111.2668000001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BE0-4F4A-9E6B-2FA4C7410C16}"/>
            </c:ext>
          </c:extLst>
        </c:ser>
        <c:ser>
          <c:idx val="4"/>
          <c:order val="3"/>
          <c:tx>
            <c:strRef>
              <c:f>'Graphique 22'!$F$4</c:f>
              <c:strCache>
                <c:ptCount val="1"/>
                <c:pt idx="0">
                  <c:v>2040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dPt>
            <c:idx val="53"/>
            <c:bubble3D val="0"/>
            <c:spPr>
              <a:ln w="38100">
                <a:solidFill>
                  <a:srgbClr val="C01718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BE0-4F4A-9E6B-2FA4C7410C16}"/>
              </c:ext>
            </c:extLst>
          </c:dPt>
          <c:dPt>
            <c:idx val="54"/>
            <c:bubble3D val="0"/>
            <c:spPr>
              <a:ln w="38100">
                <a:solidFill>
                  <a:srgbClr val="C01718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2BE0-4F4A-9E6B-2FA4C7410C16}"/>
              </c:ext>
            </c:extLst>
          </c:dPt>
          <c:dPt>
            <c:idx val="55"/>
            <c:bubble3D val="0"/>
            <c:spPr>
              <a:ln w="38100">
                <a:solidFill>
                  <a:srgbClr val="C01718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2BE0-4F4A-9E6B-2FA4C7410C16}"/>
              </c:ext>
            </c:extLst>
          </c:dPt>
          <c:dPt>
            <c:idx val="56"/>
            <c:bubble3D val="0"/>
            <c:spPr>
              <a:ln w="38100">
                <a:solidFill>
                  <a:srgbClr val="C01718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2BE0-4F4A-9E6B-2FA4C7410C1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13-2BE0-4F4A-9E6B-2FA4C7410C16}"/>
              </c:ext>
            </c:extLst>
          </c:dPt>
          <c:dPt>
            <c:idx val="70"/>
            <c:bubble3D val="0"/>
            <c:spPr>
              <a:ln w="38100">
                <a:solidFill>
                  <a:srgbClr val="C7C7C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BE0-4F4A-9E6B-2FA4C7410C16}"/>
              </c:ext>
            </c:extLst>
          </c:dPt>
          <c:dPt>
            <c:idx val="71"/>
            <c:bubble3D val="0"/>
            <c:spPr>
              <a:ln w="38100">
                <a:solidFill>
                  <a:srgbClr val="C7C7C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BE0-4F4A-9E6B-2FA4C7410C16}"/>
              </c:ext>
            </c:extLst>
          </c:dPt>
          <c:dPt>
            <c:idx val="72"/>
            <c:bubble3D val="0"/>
            <c:spPr>
              <a:ln w="38100">
                <a:solidFill>
                  <a:srgbClr val="C7C7C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BE0-4F4A-9E6B-2FA4C7410C16}"/>
              </c:ext>
            </c:extLst>
          </c:dPt>
          <c:dPt>
            <c:idx val="73"/>
            <c:bubble3D val="0"/>
            <c:spPr>
              <a:ln w="38100">
                <a:solidFill>
                  <a:srgbClr val="C7C7C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2BE0-4F4A-9E6B-2FA4C7410C1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1C-2BE0-4F4A-9E6B-2FA4C7410C16}"/>
              </c:ext>
            </c:extLst>
          </c:dPt>
          <c:dPt>
            <c:idx val="81"/>
            <c:bubble3D val="0"/>
            <c:spPr>
              <a:ln w="38100">
                <a:solidFill>
                  <a:srgbClr val="C7C7C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2BE0-4F4A-9E6B-2FA4C7410C16}"/>
              </c:ext>
            </c:extLst>
          </c:dPt>
          <c:dPt>
            <c:idx val="82"/>
            <c:bubble3D val="0"/>
            <c:spPr>
              <a:ln w="38100">
                <a:solidFill>
                  <a:srgbClr val="C7C7C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2BE0-4F4A-9E6B-2FA4C7410C16}"/>
              </c:ext>
            </c:extLst>
          </c:dPt>
          <c:dPt>
            <c:idx val="83"/>
            <c:bubble3D val="0"/>
            <c:spPr>
              <a:ln w="38100">
                <a:solidFill>
                  <a:srgbClr val="C7C7C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2BE0-4F4A-9E6B-2FA4C7410C16}"/>
              </c:ext>
            </c:extLst>
          </c:dPt>
          <c:dPt>
            <c:idx val="84"/>
            <c:bubble3D val="0"/>
            <c:spPr>
              <a:ln w="38100">
                <a:solidFill>
                  <a:srgbClr val="C7C7C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4-2BE0-4F4A-9E6B-2FA4C7410C16}"/>
              </c:ext>
            </c:extLst>
          </c:dPt>
          <c:cat>
            <c:numRef>
              <c:f>'Graphique 22'!$A$5:$A$95</c:f>
              <c:numCache>
                <c:formatCode>General</c:formatCode>
                <c:ptCount val="91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  <c:pt idx="40">
                  <c:v>1965</c:v>
                </c:pt>
                <c:pt idx="41">
                  <c:v>1966</c:v>
                </c:pt>
                <c:pt idx="42">
                  <c:v>1967</c:v>
                </c:pt>
                <c:pt idx="43">
                  <c:v>1968</c:v>
                </c:pt>
                <c:pt idx="44">
                  <c:v>1969</c:v>
                </c:pt>
                <c:pt idx="45">
                  <c:v>1970</c:v>
                </c:pt>
                <c:pt idx="46">
                  <c:v>1971</c:v>
                </c:pt>
                <c:pt idx="47">
                  <c:v>1972</c:v>
                </c:pt>
                <c:pt idx="48">
                  <c:v>1973</c:v>
                </c:pt>
                <c:pt idx="49">
                  <c:v>1974</c:v>
                </c:pt>
                <c:pt idx="50">
                  <c:v>1975</c:v>
                </c:pt>
                <c:pt idx="51">
                  <c:v>1976</c:v>
                </c:pt>
                <c:pt idx="52">
                  <c:v>1977</c:v>
                </c:pt>
                <c:pt idx="53">
                  <c:v>1978</c:v>
                </c:pt>
                <c:pt idx="54">
                  <c:v>1979</c:v>
                </c:pt>
                <c:pt idx="55">
                  <c:v>1980</c:v>
                </c:pt>
                <c:pt idx="56">
                  <c:v>1981</c:v>
                </c:pt>
                <c:pt idx="57">
                  <c:v>1982</c:v>
                </c:pt>
                <c:pt idx="58">
                  <c:v>1983</c:v>
                </c:pt>
                <c:pt idx="59">
                  <c:v>1984</c:v>
                </c:pt>
                <c:pt idx="60">
                  <c:v>1985</c:v>
                </c:pt>
                <c:pt idx="61">
                  <c:v>1986</c:v>
                </c:pt>
                <c:pt idx="62">
                  <c:v>1987</c:v>
                </c:pt>
                <c:pt idx="63">
                  <c:v>1988</c:v>
                </c:pt>
                <c:pt idx="64">
                  <c:v>1989</c:v>
                </c:pt>
                <c:pt idx="65">
                  <c:v>1990</c:v>
                </c:pt>
                <c:pt idx="66">
                  <c:v>1991</c:v>
                </c:pt>
                <c:pt idx="67">
                  <c:v>1992</c:v>
                </c:pt>
                <c:pt idx="68">
                  <c:v>1993</c:v>
                </c:pt>
                <c:pt idx="69">
                  <c:v>1994</c:v>
                </c:pt>
                <c:pt idx="70">
                  <c:v>1995</c:v>
                </c:pt>
                <c:pt idx="71">
                  <c:v>1996</c:v>
                </c:pt>
                <c:pt idx="72">
                  <c:v>1997</c:v>
                </c:pt>
                <c:pt idx="73">
                  <c:v>1998</c:v>
                </c:pt>
                <c:pt idx="74">
                  <c:v>1999</c:v>
                </c:pt>
                <c:pt idx="75">
                  <c:v>2000</c:v>
                </c:pt>
                <c:pt idx="76">
                  <c:v>2001</c:v>
                </c:pt>
                <c:pt idx="77">
                  <c:v>2002</c:v>
                </c:pt>
                <c:pt idx="78">
                  <c:v>2003</c:v>
                </c:pt>
                <c:pt idx="79">
                  <c:v>2004</c:v>
                </c:pt>
                <c:pt idx="80">
                  <c:v>2005</c:v>
                </c:pt>
                <c:pt idx="81">
                  <c:v>2006</c:v>
                </c:pt>
                <c:pt idx="82">
                  <c:v>2007</c:v>
                </c:pt>
                <c:pt idx="83">
                  <c:v>2008</c:v>
                </c:pt>
                <c:pt idx="84">
                  <c:v>2009</c:v>
                </c:pt>
                <c:pt idx="85">
                  <c:v>2010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2015</c:v>
                </c:pt>
              </c:numCache>
            </c:numRef>
          </c:cat>
          <c:val>
            <c:numRef>
              <c:f>'Graphique 22'!$F$5:$F$95</c:f>
              <c:numCache>
                <c:formatCode>General</c:formatCode>
                <c:ptCount val="91"/>
                <c:pt idx="52" formatCode="#\ ##0\ ">
                  <c:v>802615.49040000001</c:v>
                </c:pt>
                <c:pt idx="53" formatCode="#\ ##0\ ">
                  <c:v>802615.49040000001</c:v>
                </c:pt>
                <c:pt idx="54" formatCode="#\ ##0\ ">
                  <c:v>802615.49040000001</c:v>
                </c:pt>
                <c:pt idx="55" formatCode="#\ ##0\ ">
                  <c:v>802615.49040000001</c:v>
                </c:pt>
                <c:pt idx="56" formatCode="#\ ##0\ ">
                  <c:v>802615.49040000001</c:v>
                </c:pt>
                <c:pt idx="69" formatCode="#\ ##0\ ">
                  <c:v>716875.01359999995</c:v>
                </c:pt>
                <c:pt idx="70" formatCode="#\ ##0\ ">
                  <c:v>716875.01359999995</c:v>
                </c:pt>
                <c:pt idx="71" formatCode="#\ ##0\ ">
                  <c:v>716875.01359999995</c:v>
                </c:pt>
                <c:pt idx="72" formatCode="#\ ##0\ ">
                  <c:v>716875.01359999995</c:v>
                </c:pt>
                <c:pt idx="73" formatCode="#\ ##0\ ">
                  <c:v>716875.01359999995</c:v>
                </c:pt>
                <c:pt idx="80" formatCode="#\ ##0\ ">
                  <c:v>787982</c:v>
                </c:pt>
                <c:pt idx="81" formatCode="#\ ##0\ ">
                  <c:v>787982</c:v>
                </c:pt>
                <c:pt idx="82" formatCode="#\ ##0\ ">
                  <c:v>787982</c:v>
                </c:pt>
                <c:pt idx="83" formatCode="#\ ##0\ ">
                  <c:v>787982</c:v>
                </c:pt>
                <c:pt idx="84" formatCode="#\ ##0\ ">
                  <c:v>787982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2BE0-4F4A-9E6B-2FA4C7410C16}"/>
            </c:ext>
          </c:extLst>
        </c:ser>
        <c:ser>
          <c:idx val="1"/>
          <c:order val="4"/>
          <c:tx>
            <c:strRef>
              <c:f>'Graphique 22'!$C$4</c:f>
              <c:strCache>
                <c:ptCount val="1"/>
                <c:pt idx="0">
                  <c:v>2000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6-2BE0-4F4A-9E6B-2FA4C7410C16}"/>
              </c:ext>
            </c:extLst>
          </c:dPt>
          <c:dPt>
            <c:idx val="13"/>
            <c:bubble3D val="0"/>
            <c:spPr>
              <a:ln w="38100">
                <a:solidFill>
                  <a:srgbClr val="C01718"/>
                </a:solidFill>
              </a:ln>
            </c:spPr>
            <c:extLst>
              <c:ext xmlns:c16="http://schemas.microsoft.com/office/drawing/2014/chart" uri="{C3380CC4-5D6E-409C-BE32-E72D297353CC}">
                <c16:uniqueId val="{00000028-2BE0-4F4A-9E6B-2FA4C7410C16}"/>
              </c:ext>
            </c:extLst>
          </c:dPt>
          <c:dPt>
            <c:idx val="14"/>
            <c:bubble3D val="0"/>
            <c:spPr>
              <a:ln w="38100">
                <a:solidFill>
                  <a:srgbClr val="C01718"/>
                </a:solidFill>
              </a:ln>
            </c:spPr>
            <c:extLst>
              <c:ext xmlns:c16="http://schemas.microsoft.com/office/drawing/2014/chart" uri="{C3380CC4-5D6E-409C-BE32-E72D297353CC}">
                <c16:uniqueId val="{0000002A-2BE0-4F4A-9E6B-2FA4C7410C16}"/>
              </c:ext>
            </c:extLst>
          </c:dPt>
          <c:dPt>
            <c:idx val="15"/>
            <c:bubble3D val="0"/>
            <c:spPr>
              <a:ln w="38100">
                <a:solidFill>
                  <a:srgbClr val="C01718"/>
                </a:solidFill>
              </a:ln>
            </c:spPr>
            <c:extLst>
              <c:ext xmlns:c16="http://schemas.microsoft.com/office/drawing/2014/chart" uri="{C3380CC4-5D6E-409C-BE32-E72D297353CC}">
                <c16:uniqueId val="{0000002C-2BE0-4F4A-9E6B-2FA4C7410C16}"/>
              </c:ext>
            </c:extLst>
          </c:dPt>
          <c:dPt>
            <c:idx val="16"/>
            <c:bubble3D val="0"/>
            <c:spPr>
              <a:ln w="38100">
                <a:solidFill>
                  <a:srgbClr val="C01718"/>
                </a:solidFill>
              </a:ln>
            </c:spPr>
            <c:extLst>
              <c:ext xmlns:c16="http://schemas.microsoft.com/office/drawing/2014/chart" uri="{C3380CC4-5D6E-409C-BE32-E72D297353CC}">
                <c16:uniqueId val="{0000002E-2BE0-4F4A-9E6B-2FA4C7410C16}"/>
              </c:ext>
            </c:extLst>
          </c:dPt>
          <c:cat>
            <c:numRef>
              <c:f>'Graphique 22'!$A$5:$A$95</c:f>
              <c:numCache>
                <c:formatCode>General</c:formatCode>
                <c:ptCount val="91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  <c:pt idx="40">
                  <c:v>1965</c:v>
                </c:pt>
                <c:pt idx="41">
                  <c:v>1966</c:v>
                </c:pt>
                <c:pt idx="42">
                  <c:v>1967</c:v>
                </c:pt>
                <c:pt idx="43">
                  <c:v>1968</c:v>
                </c:pt>
                <c:pt idx="44">
                  <c:v>1969</c:v>
                </c:pt>
                <c:pt idx="45">
                  <c:v>1970</c:v>
                </c:pt>
                <c:pt idx="46">
                  <c:v>1971</c:v>
                </c:pt>
                <c:pt idx="47">
                  <c:v>1972</c:v>
                </c:pt>
                <c:pt idx="48">
                  <c:v>1973</c:v>
                </c:pt>
                <c:pt idx="49">
                  <c:v>1974</c:v>
                </c:pt>
                <c:pt idx="50">
                  <c:v>1975</c:v>
                </c:pt>
                <c:pt idx="51">
                  <c:v>1976</c:v>
                </c:pt>
                <c:pt idx="52">
                  <c:v>1977</c:v>
                </c:pt>
                <c:pt idx="53">
                  <c:v>1978</c:v>
                </c:pt>
                <c:pt idx="54">
                  <c:v>1979</c:v>
                </c:pt>
                <c:pt idx="55">
                  <c:v>1980</c:v>
                </c:pt>
                <c:pt idx="56">
                  <c:v>1981</c:v>
                </c:pt>
                <c:pt idx="57">
                  <c:v>1982</c:v>
                </c:pt>
                <c:pt idx="58">
                  <c:v>1983</c:v>
                </c:pt>
                <c:pt idx="59">
                  <c:v>1984</c:v>
                </c:pt>
                <c:pt idx="60">
                  <c:v>1985</c:v>
                </c:pt>
                <c:pt idx="61">
                  <c:v>1986</c:v>
                </c:pt>
                <c:pt idx="62">
                  <c:v>1987</c:v>
                </c:pt>
                <c:pt idx="63">
                  <c:v>1988</c:v>
                </c:pt>
                <c:pt idx="64">
                  <c:v>1989</c:v>
                </c:pt>
                <c:pt idx="65">
                  <c:v>1990</c:v>
                </c:pt>
                <c:pt idx="66">
                  <c:v>1991</c:v>
                </c:pt>
                <c:pt idx="67">
                  <c:v>1992</c:v>
                </c:pt>
                <c:pt idx="68">
                  <c:v>1993</c:v>
                </c:pt>
                <c:pt idx="69">
                  <c:v>1994</c:v>
                </c:pt>
                <c:pt idx="70">
                  <c:v>1995</c:v>
                </c:pt>
                <c:pt idx="71">
                  <c:v>1996</c:v>
                </c:pt>
                <c:pt idx="72">
                  <c:v>1997</c:v>
                </c:pt>
                <c:pt idx="73">
                  <c:v>1998</c:v>
                </c:pt>
                <c:pt idx="74">
                  <c:v>1999</c:v>
                </c:pt>
                <c:pt idx="75">
                  <c:v>2000</c:v>
                </c:pt>
                <c:pt idx="76">
                  <c:v>2001</c:v>
                </c:pt>
                <c:pt idx="77">
                  <c:v>2002</c:v>
                </c:pt>
                <c:pt idx="78">
                  <c:v>2003</c:v>
                </c:pt>
                <c:pt idx="79">
                  <c:v>2004</c:v>
                </c:pt>
                <c:pt idx="80">
                  <c:v>2005</c:v>
                </c:pt>
                <c:pt idx="81">
                  <c:v>2006</c:v>
                </c:pt>
                <c:pt idx="82">
                  <c:v>2007</c:v>
                </c:pt>
                <c:pt idx="83">
                  <c:v>2008</c:v>
                </c:pt>
                <c:pt idx="84">
                  <c:v>2009</c:v>
                </c:pt>
                <c:pt idx="85">
                  <c:v>2010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2015</c:v>
                </c:pt>
              </c:numCache>
            </c:numRef>
          </c:cat>
          <c:val>
            <c:numRef>
              <c:f>'Graphique 22'!$C$5:$C$95</c:f>
              <c:numCache>
                <c:formatCode>General</c:formatCode>
                <c:ptCount val="91"/>
                <c:pt idx="12" formatCode="#\ ##0\ ">
                  <c:v>567075.09120000002</c:v>
                </c:pt>
                <c:pt idx="13" formatCode="#\ ##0\ ">
                  <c:v>567075.09120000002</c:v>
                </c:pt>
                <c:pt idx="14" formatCode="#\ ##0\ ">
                  <c:v>567075.09120000002</c:v>
                </c:pt>
                <c:pt idx="15" formatCode="#\ ##0\ ">
                  <c:v>567075.09120000002</c:v>
                </c:pt>
                <c:pt idx="16" formatCode="#\ ##0\ ">
                  <c:v>567075.09120000002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2BE0-4F4A-9E6B-2FA4C7410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414592"/>
        <c:axId val="168420864"/>
      </c:lineChart>
      <c:catAx>
        <c:axId val="16841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/>
                </a:pPr>
                <a:r>
                  <a:rPr lang="en-US" sz="1050" b="0"/>
                  <a:t>Année de naissance</a:t>
                </a:r>
              </a:p>
            </c:rich>
          </c:tx>
          <c:layout>
            <c:manualLayout>
              <c:xMode val="edge"/>
              <c:yMode val="edge"/>
              <c:x val="0.45154531840103612"/>
              <c:y val="0.942113369549736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/>
          <a:lstStyle/>
          <a:p>
            <a:pPr>
              <a:defRPr sz="1100" b="0"/>
            </a:pPr>
            <a:endParaRPr lang="fr-FR"/>
          </a:p>
        </c:txPr>
        <c:crossAx val="1684208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68420864"/>
        <c:scaling>
          <c:orientation val="minMax"/>
          <c:min val="500000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50000"/>
                </a:schemeClr>
              </a:solidFill>
            </a:ln>
          </c:spPr>
        </c:majorGridlines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100" b="0"/>
            </a:pPr>
            <a:endParaRPr lang="fr-FR"/>
          </a:p>
        </c:txPr>
        <c:crossAx val="1684145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063002095606217"/>
          <c:y val="5.2916666666666667E-2"/>
          <c:w val="0.47764744275284587"/>
          <c:h val="0.8987673611111111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6A8E1"/>
            </a:solidFill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6E1-4C5D-AACF-702E14323DD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6E1-4C5D-AACF-702E14323D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6E1-4C5D-AACF-702E14323DD1}"/>
              </c:ext>
            </c:extLst>
          </c:dPt>
          <c:cat>
            <c:strRef>
              <c:f>'Graphique 23'!$B$3:$B$17</c:f>
              <c:strCache>
                <c:ptCount val="15"/>
                <c:pt idx="0">
                  <c:v>Employés administratifs de la fonction publique (catégorie C et assimilés)</c:v>
                </c:pt>
                <c:pt idx="1">
                  <c:v>Ouvriers qualifiés de la mécanique</c:v>
                </c:pt>
                <c:pt idx="2">
                  <c:v>Agents d'entretien</c:v>
                </c:pt>
                <c:pt idx="3">
                  <c:v>Ouvriers qualifiés de l'électricité et de l'électronique</c:v>
                </c:pt>
                <c:pt idx="4">
                  <c:v>Assistants maternels</c:v>
                </c:pt>
                <c:pt idx="5">
                  <c:v>Secrétaires</c:v>
                </c:pt>
                <c:pt idx="6">
                  <c:v>Aides à domicile</c:v>
                </c:pt>
                <c:pt idx="7">
                  <c:v>Patrons et cadres d'hôtels, cafés, restaurants</c:v>
                </c:pt>
                <c:pt idx="8">
                  <c:v>Ouvriers qualifiés travaillant par enlèvement de métal</c:v>
                </c:pt>
                <c:pt idx="9">
                  <c:v>Professions intermédiaires administratives de la fonction publique (catégorie B et assimilés)</c:v>
                </c:pt>
                <c:pt idx="10">
                  <c:v>Agriculteurs, éleveurs, sylviculteurs, bûcherons</c:v>
                </c:pt>
                <c:pt idx="11">
                  <c:v>Techniciens et agents de maîtrise des matériaux souples, du bois et des industries graphiques</c:v>
                </c:pt>
                <c:pt idx="12">
                  <c:v>Secrétaires de direction</c:v>
                </c:pt>
                <c:pt idx="13">
                  <c:v>Personnels de ménage</c:v>
                </c:pt>
                <c:pt idx="14">
                  <c:v>Ouvriers des industries graphiques</c:v>
                </c:pt>
              </c:strCache>
            </c:strRef>
          </c:cat>
          <c:val>
            <c:numRef>
              <c:f>'Graphique 23'!$C$3:$C$17</c:f>
              <c:numCache>
                <c:formatCode>0%</c:formatCode>
                <c:ptCount val="15"/>
                <c:pt idx="0">
                  <c:v>0.35674611492701136</c:v>
                </c:pt>
                <c:pt idx="1">
                  <c:v>0.35859613557761638</c:v>
                </c:pt>
                <c:pt idx="2">
                  <c:v>0.36126503727118398</c:v>
                </c:pt>
                <c:pt idx="3">
                  <c:v>0.36379135593013806</c:v>
                </c:pt>
                <c:pt idx="4">
                  <c:v>0.3644817224971969</c:v>
                </c:pt>
                <c:pt idx="5">
                  <c:v>0.36542084103114703</c:v>
                </c:pt>
                <c:pt idx="6">
                  <c:v>0.37257390432416537</c:v>
                </c:pt>
                <c:pt idx="7">
                  <c:v>0.3748994873831793</c:v>
                </c:pt>
                <c:pt idx="8">
                  <c:v>0.37783993224829315</c:v>
                </c:pt>
                <c:pt idx="9">
                  <c:v>0.38466918264573541</c:v>
                </c:pt>
                <c:pt idx="10">
                  <c:v>0.40371099640465613</c:v>
                </c:pt>
                <c:pt idx="11">
                  <c:v>0.40694382715925304</c:v>
                </c:pt>
                <c:pt idx="12">
                  <c:v>0.41323169860565773</c:v>
                </c:pt>
                <c:pt idx="13">
                  <c:v>0.45375182459795182</c:v>
                </c:pt>
                <c:pt idx="14">
                  <c:v>0.49047105445324002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1-4C5D-AACF-702E1432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3922688"/>
        <c:axId val="163924224"/>
      </c:barChart>
      <c:barChart>
        <c:barDir val="bar"/>
        <c:grouping val="stacked"/>
        <c:varyColors val="0"/>
        <c:ser>
          <c:idx val="1"/>
          <c:order val="1"/>
          <c:spPr>
            <a:noFill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72B0476-D6B7-48E3-9D62-289074CB81D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6E1-4C5D-AACF-702E14323D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87CCE9C-64FD-4161-9F2A-CAFC62EDFA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6E1-4C5D-AACF-702E14323D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5612349-A9C5-4907-BAB2-2DB16DE3F8C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6E1-4C5D-AACF-702E14323D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53C681C-19FC-4B18-8B73-F1DA417FFE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6E1-4C5D-AACF-702E14323D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6C7FC89-2C74-48B4-9968-C6A23F8FD40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6E1-4C5D-AACF-702E14323D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AE6E494-031D-4D24-8448-AD9A8858D06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6E1-4C5D-AACF-702E14323D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DAED7CE-8D4E-47E3-9259-A53B8313A5D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6E1-4C5D-AACF-702E14323D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ECD5840-19E9-44DD-BFEC-D8EFDF8369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6E1-4C5D-AACF-702E14323D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B57A93C-C9F9-496E-A9D6-63355FB64B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6E1-4C5D-AACF-702E14323D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522204F-A196-4B86-B9AF-59AAD71AC23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6E1-4C5D-AACF-702E14323D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952C8A3-C476-4A9E-8F7A-39777CEA06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6E1-4C5D-AACF-702E14323D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75683DC-EAC6-4ADE-AB39-733C0056423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6E1-4C5D-AACF-702E14323D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3394220-8098-42A1-BDF8-EFCBA7618B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6E1-4C5D-AACF-702E14323D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8887BE7-0151-430B-B0A6-6018C16EAEC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6E1-4C5D-AACF-702E14323D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7238BD4-6A90-41FC-A007-34DC592DF25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6E1-4C5D-AACF-702E14323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rgbClr val="36A8E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'Graphique 23'!$B$3:$B$17</c:f>
              <c:strCache>
                <c:ptCount val="15"/>
                <c:pt idx="0">
                  <c:v>Employés administratifs de la fonction publique (catégorie C et assimilés)</c:v>
                </c:pt>
                <c:pt idx="1">
                  <c:v>Ouvriers qualifiés de la mécanique</c:v>
                </c:pt>
                <c:pt idx="2">
                  <c:v>Agents d'entretien</c:v>
                </c:pt>
                <c:pt idx="3">
                  <c:v>Ouvriers qualifiés de l'électricité et de l'électronique</c:v>
                </c:pt>
                <c:pt idx="4">
                  <c:v>Assistants maternels</c:v>
                </c:pt>
                <c:pt idx="5">
                  <c:v>Secrétaires</c:v>
                </c:pt>
                <c:pt idx="6">
                  <c:v>Aides à domicile</c:v>
                </c:pt>
                <c:pt idx="7">
                  <c:v>Patrons et cadres d'hôtels, cafés, restaurants</c:v>
                </c:pt>
                <c:pt idx="8">
                  <c:v>Ouvriers qualifiés travaillant par enlèvement de métal</c:v>
                </c:pt>
                <c:pt idx="9">
                  <c:v>Professions intermédiaires administratives de la fonction publique (catégorie B et assimilés)</c:v>
                </c:pt>
                <c:pt idx="10">
                  <c:v>Agriculteurs, éleveurs, sylviculteurs, bûcherons</c:v>
                </c:pt>
                <c:pt idx="11">
                  <c:v>Techniciens et agents de maîtrise des matériaux souples, du bois et des industries graphiques</c:v>
                </c:pt>
                <c:pt idx="12">
                  <c:v>Secrétaires de direction</c:v>
                </c:pt>
                <c:pt idx="13">
                  <c:v>Personnels de ménage</c:v>
                </c:pt>
                <c:pt idx="14">
                  <c:v>Ouvriers des industries graphiques</c:v>
                </c:pt>
              </c:strCache>
            </c:strRef>
          </c:cat>
          <c:val>
            <c:numRef>
              <c:f>'Graphique 23'!$E$3:$E$17</c:f>
              <c:numCache>
                <c:formatCode>0%</c:formatCode>
                <c:ptCount val="1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23'!$D$3:$D$17</c15:f>
                <c15:dlblRangeCache>
                  <c:ptCount val="15"/>
                  <c:pt idx="0">
                    <c:v>233</c:v>
                  </c:pt>
                  <c:pt idx="1">
                    <c:v>44</c:v>
                  </c:pt>
                  <c:pt idx="2">
                    <c:v>462</c:v>
                  </c:pt>
                  <c:pt idx="3">
                    <c:v>18</c:v>
                  </c:pt>
                  <c:pt idx="4">
                    <c:v>154</c:v>
                  </c:pt>
                  <c:pt idx="5">
                    <c:v>138</c:v>
                  </c:pt>
                  <c:pt idx="6">
                    <c:v>207</c:v>
                  </c:pt>
                  <c:pt idx="7">
                    <c:v>76</c:v>
                  </c:pt>
                  <c:pt idx="8">
                    <c:v>40</c:v>
                  </c:pt>
                  <c:pt idx="9">
                    <c:v>153</c:v>
                  </c:pt>
                  <c:pt idx="10">
                    <c:v>182</c:v>
                  </c:pt>
                  <c:pt idx="11">
                    <c:v>11</c:v>
                  </c:pt>
                  <c:pt idx="12">
                    <c:v>57</c:v>
                  </c:pt>
                  <c:pt idx="13">
                    <c:v>75</c:v>
                  </c:pt>
                  <c:pt idx="14">
                    <c:v>24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36E1-4C5D-AACF-702E1432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6086992"/>
        <c:axId val="256110704"/>
      </c:barChart>
      <c:catAx>
        <c:axId val="1639226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C7C7C7"/>
            </a:solidFill>
          </a:ln>
        </c:spPr>
        <c:txPr>
          <a:bodyPr/>
          <a:lstStyle/>
          <a:p>
            <a:pPr>
              <a:defRPr sz="1100" b="1"/>
            </a:pPr>
            <a:endParaRPr lang="fr-FR"/>
          </a:p>
        </c:txPr>
        <c:crossAx val="163924224"/>
        <c:crosses val="autoZero"/>
        <c:auto val="1"/>
        <c:lblAlgn val="ctr"/>
        <c:lblOffset val="100"/>
        <c:noMultiLvlLbl val="0"/>
      </c:catAx>
      <c:valAx>
        <c:axId val="163924224"/>
        <c:scaling>
          <c:orientation val="minMax"/>
          <c:max val="0.60000000000000009"/>
          <c:min val="0"/>
        </c:scaling>
        <c:delete val="0"/>
        <c:axPos val="b"/>
        <c:majorGridlines>
          <c:spPr>
            <a:ln w="3810">
              <a:solidFill>
                <a:schemeClr val="bg2">
                  <a:lumMod val="9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C7C7C7"/>
            </a:solidFill>
          </a:ln>
        </c:spPr>
        <c:txPr>
          <a:bodyPr/>
          <a:lstStyle/>
          <a:p>
            <a:pPr>
              <a:defRPr sz="1100" b="1"/>
            </a:pPr>
            <a:endParaRPr lang="fr-FR"/>
          </a:p>
        </c:txPr>
        <c:crossAx val="163922688"/>
        <c:crosses val="autoZero"/>
        <c:crossBetween val="between"/>
        <c:majorUnit val="5.000000000000001E-2"/>
      </c:valAx>
      <c:valAx>
        <c:axId val="256110704"/>
        <c:scaling>
          <c:orientation val="minMax"/>
          <c:max val="0.55000000000000004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256086992"/>
        <c:crosses val="max"/>
        <c:crossBetween val="between"/>
        <c:majorUnit val="5.000000000000001E-2"/>
      </c:valAx>
      <c:catAx>
        <c:axId val="256086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5611070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>
          <a:solidFill>
            <a:schemeClr val="tx1">
              <a:lumMod val="50000"/>
              <a:lumOff val="50000"/>
            </a:schemeClr>
          </a:solidFill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31546880025226"/>
          <c:y val="6.6282291178324904E-2"/>
          <c:w val="0.54286033369225151"/>
          <c:h val="0.87190235690235696"/>
        </c:manualLayout>
      </c:layout>
      <c:barChart>
        <c:barDir val="bar"/>
        <c:grouping val="stacked"/>
        <c:varyColors val="0"/>
        <c:ser>
          <c:idx val="0"/>
          <c:order val="1"/>
          <c:spPr>
            <a:solidFill>
              <a:srgbClr val="E67D0A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DCB-4073-8011-87120B9B214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DCB-4073-8011-87120B9B214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DCB-4073-8011-87120B9B214E}"/>
              </c:ext>
            </c:extLst>
          </c:dPt>
          <c:cat>
            <c:strRef>
              <c:f>'Graphique 24'!$B$3:$B$17</c:f>
              <c:strCache>
                <c:ptCount val="15"/>
                <c:pt idx="0">
                  <c:v>Coiffeurs, esthéticiens</c:v>
                </c:pt>
                <c:pt idx="1">
                  <c:v>Professionnels du droit (hors juristes en entreprise)</c:v>
                </c:pt>
                <c:pt idx="2">
                  <c:v>Professionnels de la communication et de l'information</c:v>
                </c:pt>
                <c:pt idx="3">
                  <c:v>Cadres du bâtiment et des travaux publics</c:v>
                </c:pt>
                <c:pt idx="4">
                  <c:v>Employés et agents de maîtrise de l'hôtellerie et de la restauration</c:v>
                </c:pt>
                <c:pt idx="5">
                  <c:v>Ingénieurs de l'informatique</c:v>
                </c:pt>
                <c:pt idx="6">
                  <c:v>Artisans, politique et clergé</c:v>
                </c:pt>
                <c:pt idx="7">
                  <c:v>Vendeurs</c:v>
                </c:pt>
                <c:pt idx="8">
                  <c:v>Professionnels de l'action culturelle, sportive et surveillants</c:v>
                </c:pt>
                <c:pt idx="9">
                  <c:v>Techniciens de l'informatique</c:v>
                </c:pt>
                <c:pt idx="10">
                  <c:v>Employés et opérateurs de l'informatique</c:v>
                </c:pt>
                <c:pt idx="11">
                  <c:v>Personnels d'études et de recherche</c:v>
                </c:pt>
                <c:pt idx="12">
                  <c:v>Ouvriers peu qualifiés du second œuvre du bâtiment</c:v>
                </c:pt>
                <c:pt idx="13">
                  <c:v>Ouvriers peu qualifiés de l'électricité et de l'électronique</c:v>
                </c:pt>
                <c:pt idx="14">
                  <c:v>Professions paramédicales</c:v>
                </c:pt>
              </c:strCache>
            </c:strRef>
          </c:cat>
          <c:val>
            <c:numRef>
              <c:f>'Graphique 24'!$C$3:$C$17</c:f>
              <c:numCache>
                <c:formatCode>0.0%</c:formatCode>
                <c:ptCount val="15"/>
                <c:pt idx="0">
                  <c:v>0.16131938617726177</c:v>
                </c:pt>
                <c:pt idx="1">
                  <c:v>0.1633032219771178</c:v>
                </c:pt>
                <c:pt idx="2">
                  <c:v>0.16370880185362763</c:v>
                </c:pt>
                <c:pt idx="3">
                  <c:v>0.16785483574514554</c:v>
                </c:pt>
                <c:pt idx="4">
                  <c:v>0.16977661194802079</c:v>
                </c:pt>
                <c:pt idx="5">
                  <c:v>0.17245145611457144</c:v>
                </c:pt>
                <c:pt idx="6">
                  <c:v>0.17576566599443524</c:v>
                </c:pt>
                <c:pt idx="7">
                  <c:v>0.19256935452224666</c:v>
                </c:pt>
                <c:pt idx="8">
                  <c:v>0.19381543363228371</c:v>
                </c:pt>
                <c:pt idx="9">
                  <c:v>0.19574899747394434</c:v>
                </c:pt>
                <c:pt idx="10">
                  <c:v>0.197194989731315</c:v>
                </c:pt>
                <c:pt idx="11">
                  <c:v>0.20170252038127512</c:v>
                </c:pt>
                <c:pt idx="12">
                  <c:v>0.20259584674376954</c:v>
                </c:pt>
                <c:pt idx="13">
                  <c:v>0.20370702901123891</c:v>
                </c:pt>
                <c:pt idx="14">
                  <c:v>0.20621457084432121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B-4073-8011-87120B9B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3922688"/>
        <c:axId val="163924224"/>
      </c:barChart>
      <c:barChart>
        <c:barDir val="bar"/>
        <c:grouping val="stacked"/>
        <c:varyColors val="0"/>
        <c:ser>
          <c:idx val="1"/>
          <c:order val="0"/>
          <c:spPr>
            <a:noFill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2667B92-B49F-4327-90BF-392E8D92F2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DCB-4073-8011-87120B9B21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AEE611E-1C58-4DC6-996F-5E0151EB2E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DCB-4073-8011-87120B9B214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378ADB8-B1C9-4D3E-9926-4BEC77B3C87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DCB-4073-8011-87120B9B214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B91219A-20E8-457A-B19F-D892BE1380C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DCB-4073-8011-87120B9B214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89D2766-8EBF-43F7-88F5-FB7FB246E5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DCB-4073-8011-87120B9B214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9B9DF8A-129E-46DB-A6BE-8BCD930ACDA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DCB-4073-8011-87120B9B214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2256ED2-8AE7-478F-A7E5-8E738610D0C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DCB-4073-8011-87120B9B214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798E9AF-D73A-435D-B9A4-5951C2171C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DCB-4073-8011-87120B9B214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BBE23A1-B407-4B1E-97DA-BA61915E22E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DCB-4073-8011-87120B9B214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330ACF4-1EF6-4404-ABFA-FCA1A4A9CCD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DCB-4073-8011-87120B9B214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9087036-9413-4593-8ED2-FBF15627F27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DCB-4073-8011-87120B9B214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B218850-DDBA-4362-B5F7-84EB465436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DCB-4073-8011-87120B9B214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51B6188-AECB-4D8C-8289-4A46FBE8B2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DCB-4073-8011-87120B9B214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39B8C3D-E8C6-4443-8CD4-5C4FA038E5F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DCB-4073-8011-87120B9B214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6483BAC-88C9-4661-8E80-15323BF711E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DCB-4073-8011-87120B9B21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rgbClr val="E67D0A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'Graphique 24'!$B$3:$B$17</c:f>
              <c:strCache>
                <c:ptCount val="15"/>
                <c:pt idx="0">
                  <c:v>Coiffeurs, esthéticiens</c:v>
                </c:pt>
                <c:pt idx="1">
                  <c:v>Professionnels du droit (hors juristes en entreprise)</c:v>
                </c:pt>
                <c:pt idx="2">
                  <c:v>Professionnels de la communication et de l'information</c:v>
                </c:pt>
                <c:pt idx="3">
                  <c:v>Cadres du bâtiment et des travaux publics</c:v>
                </c:pt>
                <c:pt idx="4">
                  <c:v>Employés et agents de maîtrise de l'hôtellerie et de la restauration</c:v>
                </c:pt>
                <c:pt idx="5">
                  <c:v>Ingénieurs de l'informatique</c:v>
                </c:pt>
                <c:pt idx="6">
                  <c:v>Artisans, politique et clergé</c:v>
                </c:pt>
                <c:pt idx="7">
                  <c:v>Vendeurs</c:v>
                </c:pt>
                <c:pt idx="8">
                  <c:v>Professionnels de l'action culturelle, sportive et surveillants</c:v>
                </c:pt>
                <c:pt idx="9">
                  <c:v>Techniciens de l'informatique</c:v>
                </c:pt>
                <c:pt idx="10">
                  <c:v>Employés et opérateurs de l'informatique</c:v>
                </c:pt>
                <c:pt idx="11">
                  <c:v>Personnels d'études et de recherche</c:v>
                </c:pt>
                <c:pt idx="12">
                  <c:v>Ouvriers peu qualifiés du second œuvre du bâtiment</c:v>
                </c:pt>
                <c:pt idx="13">
                  <c:v>Ouvriers peu qualifiés de l'électricité et de l'électronique</c:v>
                </c:pt>
                <c:pt idx="14">
                  <c:v>Professions paramédicales</c:v>
                </c:pt>
              </c:strCache>
            </c:strRef>
          </c:cat>
          <c:val>
            <c:numRef>
              <c:f>'Graphique 24'!$E$3:$E$17</c:f>
              <c:numCache>
                <c:formatCode>General</c:formatCode>
                <c:ptCount val="1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24'!$D$3:$D$17</c15:f>
                <c15:dlblRangeCache>
                  <c:ptCount val="15"/>
                  <c:pt idx="0">
                    <c:v>37</c:v>
                  </c:pt>
                  <c:pt idx="1">
                    <c:v>17</c:v>
                  </c:pt>
                  <c:pt idx="2">
                    <c:v>33</c:v>
                  </c:pt>
                  <c:pt idx="3">
                    <c:v>32</c:v>
                  </c:pt>
                  <c:pt idx="4">
                    <c:v>70</c:v>
                  </c:pt>
                  <c:pt idx="5">
                    <c:v>75</c:v>
                  </c:pt>
                  <c:pt idx="6">
                    <c:v>44</c:v>
                  </c:pt>
                  <c:pt idx="7">
                    <c:v>167</c:v>
                  </c:pt>
                  <c:pt idx="8">
                    <c:v>81</c:v>
                  </c:pt>
                  <c:pt idx="9">
                    <c:v>34</c:v>
                  </c:pt>
                  <c:pt idx="10">
                    <c:v>9</c:v>
                  </c:pt>
                  <c:pt idx="11">
                    <c:v>79</c:v>
                  </c:pt>
                  <c:pt idx="12">
                    <c:v>24</c:v>
                  </c:pt>
                  <c:pt idx="13">
                    <c:v>6</c:v>
                  </c:pt>
                  <c:pt idx="14">
                    <c:v>89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FDCB-4073-8011-87120B9B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1338367"/>
        <c:axId val="271337951"/>
      </c:barChart>
      <c:catAx>
        <c:axId val="1639226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C7C7C7"/>
            </a:solidFill>
          </a:ln>
        </c:spPr>
        <c:txPr>
          <a:bodyPr/>
          <a:lstStyle/>
          <a:p>
            <a:pPr>
              <a:defRPr sz="1100" b="1"/>
            </a:pPr>
            <a:endParaRPr lang="fr-FR"/>
          </a:p>
        </c:txPr>
        <c:crossAx val="163924224"/>
        <c:crosses val="autoZero"/>
        <c:auto val="1"/>
        <c:lblAlgn val="ctr"/>
        <c:lblOffset val="100"/>
        <c:noMultiLvlLbl val="0"/>
      </c:catAx>
      <c:valAx>
        <c:axId val="163924224"/>
        <c:scaling>
          <c:orientation val="minMax"/>
          <c:max val="0.25"/>
          <c:min val="0"/>
        </c:scaling>
        <c:delete val="0"/>
        <c:axPos val="b"/>
        <c:majorGridlines>
          <c:spPr>
            <a:ln w="3810">
              <a:solidFill>
                <a:schemeClr val="bg2">
                  <a:lumMod val="9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C7C7C7"/>
            </a:solidFill>
          </a:ln>
        </c:spPr>
        <c:txPr>
          <a:bodyPr/>
          <a:lstStyle/>
          <a:p>
            <a:pPr>
              <a:defRPr sz="1100" b="1"/>
            </a:pPr>
            <a:endParaRPr lang="fr-FR"/>
          </a:p>
        </c:txPr>
        <c:crossAx val="163922688"/>
        <c:crosses val="autoZero"/>
        <c:crossBetween val="between"/>
      </c:valAx>
      <c:valAx>
        <c:axId val="271337951"/>
        <c:scaling>
          <c:orientation val="minMax"/>
          <c:max val="0.25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71338367"/>
        <c:crosses val="max"/>
        <c:crossBetween val="between"/>
      </c:valAx>
      <c:catAx>
        <c:axId val="2713383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1337951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b="1">
          <a:solidFill>
            <a:schemeClr val="tx1">
              <a:lumMod val="50000"/>
              <a:lumOff val="50000"/>
            </a:schemeClr>
          </a:solidFill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'Graphique 25'!$B$49:$Q$49</c:f>
              <c:numCache>
                <c:formatCode>General</c:formatCode>
                <c:ptCount val="16"/>
              </c:numCache>
            </c:numRef>
          </c:cat>
          <c:val>
            <c:numRef>
              <c:f>'Graphique 25'!$B$54:$Q$54</c:f>
              <c:numCache>
                <c:formatCode>0%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3-4224-812B-45A69821C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50944"/>
        <c:axId val="193417984"/>
      </c:lineChart>
      <c:catAx>
        <c:axId val="1928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417984"/>
        <c:crosses val="autoZero"/>
        <c:auto val="1"/>
        <c:lblAlgn val="ctr"/>
        <c:lblOffset val="100"/>
        <c:noMultiLvlLbl val="0"/>
      </c:catAx>
      <c:valAx>
        <c:axId val="19341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850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25'!$B$2</c:f>
              <c:strCache>
                <c:ptCount val="1"/>
                <c:pt idx="0">
                  <c:v>Départs en fin de carrière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cat>
            <c:strRef>
              <c:f>'Graphique 25'!$A$3:$A$5</c:f>
              <c:strCache>
                <c:ptCount val="3"/>
                <c:pt idx="0">
                  <c:v>2008-2019</c:v>
                </c:pt>
                <c:pt idx="1">
                  <c:v>2019-2025</c:v>
                </c:pt>
                <c:pt idx="2">
                  <c:v>2025-2030</c:v>
                </c:pt>
              </c:strCache>
            </c:strRef>
          </c:cat>
          <c:val>
            <c:numRef>
              <c:f>'Graphique 25'!$B$3:$B$5</c:f>
              <c:numCache>
                <c:formatCode>#,##0</c:formatCode>
                <c:ptCount val="3"/>
                <c:pt idx="0">
                  <c:v>604801.70363636361</c:v>
                </c:pt>
                <c:pt idx="1">
                  <c:v>666165.27508833329</c:v>
                </c:pt>
                <c:pt idx="2">
                  <c:v>681352.32415800006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E-4602-B58A-8AE794820E21}"/>
            </c:ext>
          </c:extLst>
        </c:ser>
        <c:ser>
          <c:idx val="1"/>
          <c:order val="1"/>
          <c:tx>
            <c:strRef>
              <c:f>'Graphique 25'!$C$2</c:f>
              <c:strCache>
                <c:ptCount val="1"/>
                <c:pt idx="0">
                  <c:v>Créations nettes d'emploi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cat>
            <c:strRef>
              <c:f>'Graphique 25'!$A$3:$A$5</c:f>
              <c:strCache>
                <c:ptCount val="3"/>
                <c:pt idx="0">
                  <c:v>2008-2019</c:v>
                </c:pt>
                <c:pt idx="1">
                  <c:v>2019-2025</c:v>
                </c:pt>
                <c:pt idx="2">
                  <c:v>2025-2030</c:v>
                </c:pt>
              </c:strCache>
            </c:strRef>
          </c:cat>
          <c:val>
            <c:numRef>
              <c:f>'Graphique 25'!$C$3:$C$5</c:f>
              <c:numCache>
                <c:formatCode>#,##0</c:formatCode>
                <c:ptCount val="3"/>
                <c:pt idx="0">
                  <c:v>60363.053634020755</c:v>
                </c:pt>
                <c:pt idx="1">
                  <c:v>96652.825109127283</c:v>
                </c:pt>
                <c:pt idx="2">
                  <c:v>73467.43476909399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E-4602-B58A-8AE7948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7704704"/>
        <c:axId val="218821376"/>
      </c:barChart>
      <c:barChart>
        <c:barDir val="col"/>
        <c:grouping val="clustered"/>
        <c:varyColors val="0"/>
        <c:ser>
          <c:idx val="2"/>
          <c:order val="2"/>
          <c:tx>
            <c:v>% emploi </c:v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5.6140350877192949E-2"/>
                  <c:y val="1.582591493570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3E-4602-B58A-8AE794820E21}"/>
                </c:ext>
              </c:extLst>
            </c:dLbl>
            <c:dLbl>
              <c:idx val="1"/>
              <c:layout>
                <c:manualLayout>
                  <c:x val="6.21553884711778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3E-4602-B58A-8AE794820E21}"/>
                </c:ext>
              </c:extLst>
            </c:dLbl>
            <c:dLbl>
              <c:idx val="2"/>
              <c:layout>
                <c:manualLayout>
                  <c:x val="5.8145363408521306E-2"/>
                  <c:y val="3.956478733926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3E-4602-B58A-8AE794820E21}"/>
                </c:ext>
              </c:extLst>
            </c:dLbl>
            <c:dLbl>
              <c:idx val="3"/>
              <c:layout>
                <c:manualLayout>
                  <c:x val="4.2105263157894736E-2"/>
                  <c:y val="-3.956478733926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3E-4602-B58A-8AE794820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 25'!$E$3:$E$5</c:f>
              <c:numCache>
                <c:formatCode>0%</c:formatCode>
                <c:ptCount val="3"/>
                <c:pt idx="0">
                  <c:v>9.0749025672572786E-2</c:v>
                </c:pt>
                <c:pt idx="1">
                  <c:v>0.12670494457867224</c:v>
                </c:pt>
                <c:pt idx="2">
                  <c:v>9.7331096464036801E-2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3E-4602-B58A-8AE7948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1275015471"/>
        <c:axId val="1275013807"/>
      </c:barChart>
      <c:catAx>
        <c:axId val="21770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C7C7C7"/>
            </a:solidFill>
            <a:round/>
          </a:ln>
          <a:effectLst/>
        </c:spPr>
        <c:txPr>
          <a:bodyPr rot="-60000000" vert="horz"/>
          <a:lstStyle/>
          <a:p>
            <a:pPr>
              <a:defRPr sz="1100" b="0"/>
            </a:pPr>
            <a:endParaRPr lang="fr-FR"/>
          </a:p>
        </c:txPr>
        <c:crossAx val="218821376"/>
        <c:crosses val="autoZero"/>
        <c:auto val="1"/>
        <c:lblAlgn val="ctr"/>
        <c:lblOffset val="100"/>
        <c:noMultiLvlLbl val="0"/>
      </c:catAx>
      <c:valAx>
        <c:axId val="218821376"/>
        <c:scaling>
          <c:orientation val="minMax"/>
          <c:max val="70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vert="horz"/>
          <a:lstStyle/>
          <a:p>
            <a:pPr>
              <a:defRPr sz="1100" b="0"/>
            </a:pPr>
            <a:endParaRPr lang="fr-FR"/>
          </a:p>
        </c:txPr>
        <c:crossAx val="217704704"/>
        <c:crosses val="autoZero"/>
        <c:crossBetween val="between"/>
      </c:valAx>
      <c:valAx>
        <c:axId val="1275013807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75015471"/>
        <c:crosses val="max"/>
        <c:crossBetween val="between"/>
      </c:valAx>
      <c:catAx>
        <c:axId val="1275015471"/>
        <c:scaling>
          <c:orientation val="minMax"/>
        </c:scaling>
        <c:delete val="1"/>
        <c:axPos val="b"/>
        <c:majorTickMark val="out"/>
        <c:minorTickMark val="none"/>
        <c:tickLblPos val="nextTo"/>
        <c:crossAx val="12750138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094183006535947"/>
          <c:y val="0.88424027777777792"/>
          <c:w val="0.74962398121287466"/>
          <c:h val="6.556259102627008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200" b="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>
              <a:lumMod val="50000"/>
              <a:lumOff val="50000"/>
            </a:schemeClr>
          </a:solidFill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629736581434784"/>
          <c:y val="8.653259723473529E-2"/>
          <c:w val="0.51752564511525612"/>
          <c:h val="0.81147575219626622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26'!$E$2</c:f>
              <c:strCache>
                <c:ptCount val="1"/>
                <c:pt idx="0">
                  <c:v>Créations/destructions nettes d'emplois</c:v>
                </c:pt>
              </c:strCache>
            </c:strRef>
          </c:tx>
          <c:spPr>
            <a:solidFill>
              <a:srgbClr val="36A8E1"/>
            </a:solidFill>
            <a:ln>
              <a:solidFill>
                <a:srgbClr val="36A8E1"/>
              </a:solidFill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A9688297-290F-46E9-9A46-90DB9F8E070B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833-4537-B2F3-4EE0FD5BF958}"/>
                </c:ext>
              </c:extLst>
            </c:dLbl>
            <c:dLbl>
              <c:idx val="3"/>
              <c:layout>
                <c:manualLayout>
                  <c:x val="1.137171286425017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27-4E4B-A748-75B796471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26'!$B$3:$B$17</c:f>
              <c:strCache>
                <c:ptCount val="15"/>
                <c:pt idx="0">
                  <c:v>Agents d'entretien</c:v>
                </c:pt>
                <c:pt idx="1">
                  <c:v>Enseignants</c:v>
                </c:pt>
                <c:pt idx="2">
                  <c:v>Aides à domicile</c:v>
                </c:pt>
                <c:pt idx="3">
                  <c:v>Conducteurs de véhicules</c:v>
                </c:pt>
                <c:pt idx="4">
                  <c:v>Aides-soignants</c:v>
                </c:pt>
                <c:pt idx="5">
                  <c:v>Cadres des services administratifs, comptables et financiers</c:v>
                </c:pt>
                <c:pt idx="6">
                  <c:v>Cadres commerciaux et technico-commerciaux</c:v>
                </c:pt>
                <c:pt idx="7">
                  <c:v>Infirmiers, sages-femmes</c:v>
                </c:pt>
                <c:pt idx="8">
                  <c:v>Ouvriers qualifiés de la manutention</c:v>
                </c:pt>
                <c:pt idx="9">
                  <c:v>Ingénieurs de l'informatique</c:v>
                </c:pt>
                <c:pt idx="10">
                  <c:v>Ouvriers qualifiés du second œuvre du bâtiment</c:v>
                </c:pt>
                <c:pt idx="11">
                  <c:v>Vendeurs</c:v>
                </c:pt>
                <c:pt idx="12">
                  <c:v>Médecins et assimilés</c:v>
                </c:pt>
                <c:pt idx="13">
                  <c:v>Techniciens et agents de maîtrise de la maintenance</c:v>
                </c:pt>
                <c:pt idx="14">
                  <c:v>Ingénieurs et cadres techniques de l'industrie</c:v>
                </c:pt>
              </c:strCache>
            </c:strRef>
          </c:cat>
          <c:val>
            <c:numRef>
              <c:f>'Graphique 26'!$E$3:$E$17</c:f>
              <c:numCache>
                <c:formatCode>#\ ##0\ </c:formatCode>
                <c:ptCount val="15"/>
                <c:pt idx="0">
                  <c:v>26216.295020664049</c:v>
                </c:pt>
                <c:pt idx="1">
                  <c:v>1146.0318379609221</c:v>
                </c:pt>
                <c:pt idx="2">
                  <c:v>98204.210466212011</c:v>
                </c:pt>
                <c:pt idx="3">
                  <c:v>17697.089183982971</c:v>
                </c:pt>
                <c:pt idx="4">
                  <c:v>109882.844300418</c:v>
                </c:pt>
                <c:pt idx="5">
                  <c:v>75686.56862611504</c:v>
                </c:pt>
                <c:pt idx="6">
                  <c:v>109006.4907548093</c:v>
                </c:pt>
                <c:pt idx="7">
                  <c:v>112843.46353478001</c:v>
                </c:pt>
                <c:pt idx="8">
                  <c:v>79068.047088949214</c:v>
                </c:pt>
                <c:pt idx="9">
                  <c:v>115057.715903704</c:v>
                </c:pt>
                <c:pt idx="10">
                  <c:v>27434.002927442241</c:v>
                </c:pt>
                <c:pt idx="11">
                  <c:v>-1760.0405041598419</c:v>
                </c:pt>
                <c:pt idx="12">
                  <c:v>49237.696002738783</c:v>
                </c:pt>
                <c:pt idx="13">
                  <c:v>47701.838736191698</c:v>
                </c:pt>
                <c:pt idx="14">
                  <c:v>75248.834278111492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7-4E4B-A748-75B796471AA5}"/>
            </c:ext>
          </c:extLst>
        </c:ser>
        <c:ser>
          <c:idx val="0"/>
          <c:order val="1"/>
          <c:tx>
            <c:strRef>
              <c:f>'Graphique 26'!$D$2</c:f>
              <c:strCache>
                <c:ptCount val="1"/>
                <c:pt idx="0">
                  <c:v>Départs en fin de carrière</c:v>
                </c:pt>
              </c:strCache>
            </c:strRef>
          </c:tx>
          <c:spPr>
            <a:solidFill>
              <a:srgbClr val="E67D0A"/>
            </a:solidFill>
            <a:ln>
              <a:solidFill>
                <a:srgbClr val="E67D0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26'!$B$3:$B$17</c:f>
              <c:strCache>
                <c:ptCount val="15"/>
                <c:pt idx="0">
                  <c:v>Agents d'entretien</c:v>
                </c:pt>
                <c:pt idx="1">
                  <c:v>Enseignants</c:v>
                </c:pt>
                <c:pt idx="2">
                  <c:v>Aides à domicile</c:v>
                </c:pt>
                <c:pt idx="3">
                  <c:v>Conducteurs de véhicules</c:v>
                </c:pt>
                <c:pt idx="4">
                  <c:v>Aides-soignants</c:v>
                </c:pt>
                <c:pt idx="5">
                  <c:v>Cadres des services administratifs, comptables et financiers</c:v>
                </c:pt>
                <c:pt idx="6">
                  <c:v>Cadres commerciaux et technico-commerciaux</c:v>
                </c:pt>
                <c:pt idx="7">
                  <c:v>Infirmiers, sages-femmes</c:v>
                </c:pt>
                <c:pt idx="8">
                  <c:v>Ouvriers qualifiés de la manutention</c:v>
                </c:pt>
                <c:pt idx="9">
                  <c:v>Ingénieurs de l'informatique</c:v>
                </c:pt>
                <c:pt idx="10">
                  <c:v>Ouvriers qualifiés du second œuvre du bâtiment</c:v>
                </c:pt>
                <c:pt idx="11">
                  <c:v>Vendeurs</c:v>
                </c:pt>
                <c:pt idx="12">
                  <c:v>Médecins et assimilés</c:v>
                </c:pt>
                <c:pt idx="13">
                  <c:v>Techniciens et agents de maîtrise de la maintenance</c:v>
                </c:pt>
                <c:pt idx="14">
                  <c:v>Ingénieurs et cadres techniques de l'industrie</c:v>
                </c:pt>
              </c:strCache>
            </c:strRef>
          </c:cat>
          <c:val>
            <c:numRef>
              <c:f>'Graphique 26'!$D$3:$D$17</c:f>
              <c:numCache>
                <c:formatCode>#\ ##0\ </c:formatCode>
                <c:ptCount val="15"/>
                <c:pt idx="0">
                  <c:v>462450.77411040105</c:v>
                </c:pt>
                <c:pt idx="1">
                  <c:v>327938.47186043428</c:v>
                </c:pt>
                <c:pt idx="2">
                  <c:v>207226.81615585441</c:v>
                </c:pt>
                <c:pt idx="3">
                  <c:v>282937.65058733523</c:v>
                </c:pt>
                <c:pt idx="4">
                  <c:v>180219.40820141087</c:v>
                </c:pt>
                <c:pt idx="5">
                  <c:v>212160.42175260032</c:v>
                </c:pt>
                <c:pt idx="6">
                  <c:v>176118.8751730267</c:v>
                </c:pt>
                <c:pt idx="7">
                  <c:v>142958.92214573931</c:v>
                </c:pt>
                <c:pt idx="8">
                  <c:v>157202.264231134</c:v>
                </c:pt>
                <c:pt idx="9">
                  <c:v>75404.920338265016</c:v>
                </c:pt>
                <c:pt idx="10">
                  <c:v>149839.63974043101</c:v>
                </c:pt>
                <c:pt idx="11">
                  <c:v>166833.9343438439</c:v>
                </c:pt>
                <c:pt idx="12">
                  <c:v>113293.5069818139</c:v>
                </c:pt>
                <c:pt idx="13">
                  <c:v>113397.47530290271</c:v>
                </c:pt>
                <c:pt idx="14">
                  <c:v>84906.670852639494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E4B-A748-75B796471A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220488832"/>
        <c:axId val="220490368"/>
      </c:barChart>
      <c:barChart>
        <c:barDir val="bar"/>
        <c:grouping val="stacked"/>
        <c:varyColors val="0"/>
        <c:ser>
          <c:idx val="2"/>
          <c:order val="2"/>
          <c:tx>
            <c:v>3</c:v>
          </c:tx>
          <c:spPr>
            <a:noFill/>
          </c:spPr>
          <c:invertIfNegative val="0"/>
          <c:dLbls>
            <c:dLbl>
              <c:idx val="0"/>
              <c:tx>
                <c:strRef>
                  <c:f>'Graphique 26'!$G$17</c:f>
                  <c:strCache>
                    <c:ptCount val="1"/>
                    <c:pt idx="0">
                      <c:v>51%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{53573E08-3194-44D5-92BB-B4049C606399}</c15:txfldGUID>
                      <c15:f>'Graphique 26'!$G$17</c15:f>
                      <c15:dlblFieldTableCache>
                        <c:ptCount val="1"/>
                        <c:pt idx="0">
                          <c:v>51%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3-4527-4E4B-A748-75B796471AA5}"/>
                </c:ext>
              </c:extLst>
            </c:dLbl>
            <c:dLbl>
              <c:idx val="1"/>
              <c:tx>
                <c:strRef>
                  <c:f>'Graphique 26'!$G$16</c:f>
                  <c:strCache>
                    <c:ptCount val="1"/>
                    <c:pt idx="0">
                      <c:v>33%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{80E4BE97-A6EC-4C73-BA7E-9BC05602E96B}</c15:txfldGUID>
                      <c15:f>'Graphique 26'!$G$16</c15:f>
                      <c15:dlblFieldTableCache>
                        <c:ptCount val="1"/>
                        <c:pt idx="0">
                          <c:v>33%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4527-4E4B-A748-75B796471AA5}"/>
                </c:ext>
              </c:extLst>
            </c:dLbl>
            <c:dLbl>
              <c:idx val="2"/>
              <c:tx>
                <c:strRef>
                  <c:f>'Graphique 26'!$G$15</c:f>
                  <c:strCache>
                    <c:ptCount val="1"/>
                    <c:pt idx="0">
                      <c:v>42%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{3CD69205-757A-4A2A-B4F0-ED88AE7578E6}</c15:txfldGUID>
                      <c15:f>'Graphique 26'!$G$15</c15:f>
                      <c15:dlblFieldTableCache>
                        <c:ptCount val="1"/>
                        <c:pt idx="0">
                          <c:v>42%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5-4527-4E4B-A748-75B796471AA5}"/>
                </c:ext>
              </c:extLst>
            </c:dLbl>
            <c:dLbl>
              <c:idx val="3"/>
              <c:tx>
                <c:strRef>
                  <c:f>'Graphique 26'!$G$14</c:f>
                  <c:strCache>
                    <c:ptCount val="1"/>
                    <c:pt idx="0">
                      <c:v>19%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{838DD54C-419B-494A-9E7D-37C835802EC4}</c15:txfldGUID>
                      <c15:f>'Graphique 26'!$G$14</c15:f>
                      <c15:dlblFieldTableCache>
                        <c:ptCount val="1"/>
                        <c:pt idx="0">
                          <c:v>19%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6-4527-4E4B-A748-75B796471AA5}"/>
                </c:ext>
              </c:extLst>
            </c:dLbl>
            <c:dLbl>
              <c:idx val="4"/>
              <c:tx>
                <c:strRef>
                  <c:f>'Graphique 26'!$G$13</c:f>
                  <c:strCache>
                    <c:ptCount val="1"/>
                    <c:pt idx="0">
                      <c:v>35%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{041F41E7-0814-49A0-92D3-6D026B0D9638}</c15:txfldGUID>
                      <c15:f>'Graphique 26'!$G$13</c15:f>
                      <c15:dlblFieldTableCache>
                        <c:ptCount val="1"/>
                        <c:pt idx="0">
                          <c:v>35%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7-4527-4E4B-A748-75B796471AA5}"/>
                </c:ext>
              </c:extLst>
            </c:dLbl>
            <c:dLbl>
              <c:idx val="5"/>
              <c:tx>
                <c:strRef>
                  <c:f>'Graphique 26'!$G$12</c:f>
                  <c:strCache>
                    <c:ptCount val="1"/>
                    <c:pt idx="0">
                      <c:v>44%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{B3B9EA97-9502-4457-8780-D6C11DAB46E8}</c15:txfldGUID>
                      <c15:f>'Graphique 26'!$G$12</c15:f>
                      <c15:dlblFieldTableCache>
                        <c:ptCount val="1"/>
                        <c:pt idx="0">
                          <c:v>44%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8-4527-4E4B-A748-75B796471AA5}"/>
                </c:ext>
              </c:extLst>
            </c:dLbl>
            <c:dLbl>
              <c:idx val="6"/>
              <c:tx>
                <c:strRef>
                  <c:f>'Graphique 26'!$G$11</c:f>
                  <c:strCache>
                    <c:ptCount val="1"/>
                    <c:pt idx="0">
                      <c:v>48%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{36C4BDED-3A10-49E1-870E-4640797DE3F0}</c15:txfldGUID>
                      <c15:f>'Graphique 26'!$G$11</c15:f>
                      <c15:dlblFieldTableCache>
                        <c:ptCount val="1"/>
                        <c:pt idx="0">
                          <c:v>48%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9-4527-4E4B-A748-75B796471AA5}"/>
                </c:ext>
              </c:extLst>
            </c:dLbl>
            <c:dLbl>
              <c:idx val="7"/>
              <c:tx>
                <c:strRef>
                  <c:f>'Graphique 26'!$G$10</c:f>
                  <c:strCache>
                    <c:ptCount val="1"/>
                    <c:pt idx="0">
                      <c:v>40%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{76A23899-5EBB-43C9-BD60-77BBBABC7494}</c15:txfldGUID>
                      <c15:f>'Graphique 26'!$G$10</c15:f>
                      <c15:dlblFieldTableCache>
                        <c:ptCount val="1"/>
                        <c:pt idx="0">
                          <c:v>40%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A-4527-4E4B-A748-75B796471AA5}"/>
                </c:ext>
              </c:extLst>
            </c:dLbl>
            <c:dLbl>
              <c:idx val="8"/>
              <c:tx>
                <c:strRef>
                  <c:f>'Graphique 26'!$G$9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{FB265F94-46AD-436F-B49B-E056D7A6CA86}</c15:txfldGUID>
                      <c15:f>'Graphique 26'!$G$9</c15:f>
                      <c15:dlblFieldTableCache>
                        <c:ptCount val="1"/>
                        <c:pt idx="0">
                          <c:v>45%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B-4527-4E4B-A748-75B796471AA5}"/>
                </c:ext>
              </c:extLst>
            </c:dLbl>
            <c:dLbl>
              <c:idx val="9"/>
              <c:tx>
                <c:strRef>
                  <c:f>'Graphique 26'!$G$8</c:f>
                  <c:strCache>
                    <c:ptCount val="1"/>
                    <c:pt idx="0">
                      <c:v>42%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{57D24D6B-0852-42AE-A0BC-60799E5E9055}</c15:txfldGUID>
                      <c15:f>'Graphique 26'!$G$8</c15:f>
                      <c15:dlblFieldTableCache>
                        <c:ptCount val="1"/>
                        <c:pt idx="0">
                          <c:v>42%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C-4527-4E4B-A748-75B796471AA5}"/>
                </c:ext>
              </c:extLst>
            </c:dLbl>
            <c:dLbl>
              <c:idx val="10"/>
              <c:tx>
                <c:strRef>
                  <c:f>'Graphique 26'!$G$7</c:f>
                  <c:strCache>
                    <c:ptCount val="1"/>
                    <c:pt idx="0">
                      <c:v>40%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{188C3FCE-2D0C-467C-9CEB-53D9304BAA16}</c15:txfldGUID>
                      <c15:f>'Graphique 26'!$G$7</c15:f>
                      <c15:dlblFieldTableCache>
                        <c:ptCount val="1"/>
                        <c:pt idx="0">
                          <c:v>40%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D-4527-4E4B-A748-75B796471AA5}"/>
                </c:ext>
              </c:extLst>
            </c:dLbl>
            <c:dLbl>
              <c:idx val="11"/>
              <c:tx>
                <c:strRef>
                  <c:f>'Graphique 26'!$G$6</c:f>
                  <c:strCache>
                    <c:ptCount val="1"/>
                    <c:pt idx="0">
                      <c:v>36%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{F764D736-5F0D-40C0-AFC7-7FD65B3E5414}</c15:txfldGUID>
                      <c15:f>'Graphique 26'!$G$6</c15:f>
                      <c15:dlblFieldTableCache>
                        <c:ptCount val="1"/>
                        <c:pt idx="0">
                          <c:v>36%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E-4527-4E4B-A748-75B796471AA5}"/>
                </c:ext>
              </c:extLst>
            </c:dLbl>
            <c:dLbl>
              <c:idx val="12"/>
              <c:tx>
                <c:strRef>
                  <c:f>'Graphique 26'!$G$5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{8596573D-0A56-4B40-8D06-E694666610C0}</c15:txfldGUID>
                      <c15:f>'Graphique 26'!$G$5</c15:f>
                      <c15:dlblFieldTableCache>
                        <c:ptCount val="1"/>
                        <c:pt idx="0">
                          <c:v>55%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F-4527-4E4B-A748-75B796471AA5}"/>
                </c:ext>
              </c:extLst>
            </c:dLbl>
            <c:dLbl>
              <c:idx val="13"/>
              <c:tx>
                <c:strRef>
                  <c:f>'Graphique 26'!$G$4</c:f>
                  <c:strCache>
                    <c:ptCount val="1"/>
                    <c:pt idx="0">
                      <c:v>31%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{01D03B72-3EE4-4233-82F1-82DEDCCDBA56}</c15:txfldGUID>
                      <c15:f>'Graphique 26'!$G$4</c15:f>
                      <c15:dlblFieldTableCache>
                        <c:ptCount val="1"/>
                        <c:pt idx="0">
                          <c:v>31%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0-4527-4E4B-A748-75B796471AA5}"/>
                </c:ext>
              </c:extLst>
            </c:dLbl>
            <c:dLbl>
              <c:idx val="14"/>
              <c:tx>
                <c:strRef>
                  <c:f>'Graphique 26'!$G$3</c:f>
                  <c:strCache>
                    <c:ptCount val="1"/>
                    <c:pt idx="0">
                      <c:v>38%</c:v>
                    </c:pt>
                  </c:strCache>
                </c:strRef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{3267A79C-5E11-4529-BF2A-684293187611}</c15:txfldGUID>
                      <c15:f>'Graphique 26'!$G$3</c15:f>
                      <c15:dlblFieldTableCache>
                        <c:ptCount val="1"/>
                        <c:pt idx="0">
                          <c:v>38%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1-4527-4E4B-A748-75B796471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rgbClr val="36A8E1"/>
                    </a:solidFill>
                    <a:latin typeface="+mn-lt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'Graphique 26'!$B$3:$B$17</c:f>
              <c:strCache>
                <c:ptCount val="15"/>
                <c:pt idx="0">
                  <c:v>Agents d'entretien</c:v>
                </c:pt>
                <c:pt idx="1">
                  <c:v>Enseignants</c:v>
                </c:pt>
                <c:pt idx="2">
                  <c:v>Aides à domicile</c:v>
                </c:pt>
                <c:pt idx="3">
                  <c:v>Conducteurs de véhicules</c:v>
                </c:pt>
                <c:pt idx="4">
                  <c:v>Aides-soignants</c:v>
                </c:pt>
                <c:pt idx="5">
                  <c:v>Cadres des services administratifs, comptables et financiers</c:v>
                </c:pt>
                <c:pt idx="6">
                  <c:v>Cadres commerciaux et technico-commerciaux</c:v>
                </c:pt>
                <c:pt idx="7">
                  <c:v>Infirmiers, sages-femmes</c:v>
                </c:pt>
                <c:pt idx="8">
                  <c:v>Ouvriers qualifiés de la manutention</c:v>
                </c:pt>
                <c:pt idx="9">
                  <c:v>Ingénieurs de l'informatique</c:v>
                </c:pt>
                <c:pt idx="10">
                  <c:v>Ouvriers qualifiés du second œuvre du bâtiment</c:v>
                </c:pt>
                <c:pt idx="11">
                  <c:v>Vendeurs</c:v>
                </c:pt>
                <c:pt idx="12">
                  <c:v>Médecins et assimilés</c:v>
                </c:pt>
                <c:pt idx="13">
                  <c:v>Techniciens et agents de maîtrise de la maintenance</c:v>
                </c:pt>
                <c:pt idx="14">
                  <c:v>Ingénieurs et cadres techniques de l'industrie</c:v>
                </c:pt>
              </c:strCache>
            </c:strRef>
          </c:cat>
          <c:val>
            <c:numRef>
              <c:f>'Graphique 26'!$H$3:$H$17</c:f>
              <c:numCache>
                <c:formatCode>General</c:formatCode>
                <c:ptCount val="15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26'!$G$3:$G$17</c15:f>
                <c15:dlblRangeCache>
                  <c:ptCount val="15"/>
                  <c:pt idx="0">
                    <c:v>38%</c:v>
                  </c:pt>
                  <c:pt idx="1">
                    <c:v>31%</c:v>
                  </c:pt>
                  <c:pt idx="2">
                    <c:v>55%</c:v>
                  </c:pt>
                  <c:pt idx="3">
                    <c:v>36%</c:v>
                  </c:pt>
                  <c:pt idx="4">
                    <c:v>40%</c:v>
                  </c:pt>
                  <c:pt idx="5">
                    <c:v>42%</c:v>
                  </c:pt>
                  <c:pt idx="6">
                    <c:v>45%</c:v>
                  </c:pt>
                  <c:pt idx="7">
                    <c:v>40%</c:v>
                  </c:pt>
                  <c:pt idx="8">
                    <c:v>48%</c:v>
                  </c:pt>
                  <c:pt idx="9">
                    <c:v>44%</c:v>
                  </c:pt>
                  <c:pt idx="10">
                    <c:v>35%</c:v>
                  </c:pt>
                  <c:pt idx="11">
                    <c:v>19%</c:v>
                  </c:pt>
                  <c:pt idx="12">
                    <c:v>42%</c:v>
                  </c:pt>
                  <c:pt idx="13">
                    <c:v>33%</c:v>
                  </c:pt>
                  <c:pt idx="14">
                    <c:v>51%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4527-4E4B-A748-75B796471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3901743"/>
        <c:axId val="213894671"/>
      </c:barChart>
      <c:catAx>
        <c:axId val="220488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rgbClr val="C7C7C7"/>
            </a:solidFill>
          </a:ln>
        </c:spPr>
        <c:txPr>
          <a:bodyPr/>
          <a:lstStyle/>
          <a:p>
            <a:pPr>
              <a:defRPr sz="1300" b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defRPr>
            </a:pPr>
            <a:endParaRPr lang="fr-FR"/>
          </a:p>
        </c:txPr>
        <c:crossAx val="220490368"/>
        <c:crosses val="autoZero"/>
        <c:auto val="1"/>
        <c:lblAlgn val="ctr"/>
        <c:lblOffset val="100"/>
        <c:noMultiLvlLbl val="0"/>
      </c:catAx>
      <c:valAx>
        <c:axId val="220490368"/>
        <c:scaling>
          <c:orientation val="minMax"/>
          <c:max val="550000"/>
          <c:min val="0"/>
        </c:scaling>
        <c:delete val="0"/>
        <c:axPos val="t"/>
        <c:majorGridlines>
          <c:spPr>
            <a:ln>
              <a:solidFill>
                <a:srgbClr val="C7C7C7"/>
              </a:solidFill>
            </a:ln>
          </c:spPr>
        </c:majorGridlines>
        <c:numFmt formatCode="#\ ##0\ " sourceLinked="1"/>
        <c:majorTickMark val="in"/>
        <c:minorTickMark val="none"/>
        <c:tickLblPos val="nextTo"/>
        <c:spPr>
          <a:ln>
            <a:solidFill>
              <a:srgbClr val="C7C7C7"/>
            </a:solidFill>
          </a:ln>
        </c:spPr>
        <c:txPr>
          <a:bodyPr/>
          <a:lstStyle/>
          <a:p>
            <a:pPr>
              <a:defRPr sz="1100" b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defRPr>
            </a:pPr>
            <a:endParaRPr lang="fr-FR"/>
          </a:p>
        </c:txPr>
        <c:crossAx val="220488832"/>
        <c:crosses val="autoZero"/>
        <c:crossBetween val="between"/>
        <c:majorUnit val="50000"/>
        <c:dispUnits>
          <c:builtInUnit val="thousands"/>
          <c:dispUnitsLbl>
            <c:layout>
              <c:manualLayout>
                <c:xMode val="edge"/>
                <c:yMode val="edge"/>
                <c:x val="0.88052419821518424"/>
                <c:y val="6.8904868725684337E-3"/>
              </c:manualLayout>
            </c:layout>
            <c:tx>
              <c:rich>
                <a:bodyPr/>
                <a:lstStyle/>
                <a:p>
                  <a:pPr>
                    <a:defRPr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</a:defRPr>
                  </a:pP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</a:rPr>
                    <a:t>En milliers</a:t>
                  </a:r>
                </a:p>
              </c:rich>
            </c:tx>
          </c:dispUnitsLbl>
        </c:dispUnits>
      </c:valAx>
      <c:valAx>
        <c:axId val="213894671"/>
        <c:scaling>
          <c:orientation val="minMax"/>
          <c:max val="5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fr-FR"/>
          </a:p>
        </c:txPr>
        <c:crossAx val="213901743"/>
        <c:crosses val="autoZero"/>
        <c:crossBetween val="between"/>
        <c:majorUnit val="50"/>
      </c:valAx>
      <c:catAx>
        <c:axId val="21390174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3894671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6230272597184726"/>
          <c:y val="0.93761468880205523"/>
          <c:w val="0.50865553060234181"/>
          <c:h val="4.2542453916030669E-2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50000"/>
                  <a:lumOff val="50000"/>
                </a:schemeClr>
              </a:solidFill>
              <a:latin typeface="+mn-lt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 b="1">
          <a:solidFill>
            <a:schemeClr val="tx1">
              <a:lumMod val="50000"/>
              <a:lumOff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2883556069252813"/>
          <c:y val="8.653259723473529E-2"/>
          <c:w val="0.40498745454983265"/>
          <c:h val="0.81147575219626622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27'!$D$2</c:f>
              <c:strCache>
                <c:ptCount val="1"/>
                <c:pt idx="0">
                  <c:v>Créations/destructions nettes d'emplois</c:v>
                </c:pt>
              </c:strCache>
            </c:strRef>
          </c:tx>
          <c:spPr>
            <a:solidFill>
              <a:srgbClr val="36A8E1"/>
            </a:solidFill>
            <a:ln>
              <a:solidFill>
                <a:srgbClr val="36A8E1"/>
              </a:solidFill>
            </a:ln>
          </c:spPr>
          <c:invertIfNegative val="0"/>
          <c:dLbls>
            <c:dLbl>
              <c:idx val="3"/>
              <c:layout>
                <c:manualLayout>
                  <c:x val="1.137171286425017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0-4E26-B1F7-76653CDD00B5}"/>
                </c:ext>
              </c:extLst>
            </c:dLbl>
            <c:dLbl>
              <c:idx val="8"/>
              <c:layout>
                <c:manualLayout>
                  <c:x val="-1.100917431192669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0-4E26-B1F7-76653CDD00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27'!$B$3:$B$17</c:f>
              <c:strCache>
                <c:ptCount val="15"/>
                <c:pt idx="0">
                  <c:v>Aides à domicile</c:v>
                </c:pt>
                <c:pt idx="1">
                  <c:v>Ingénieurs et cadres techniques de l'industrie</c:v>
                </c:pt>
                <c:pt idx="2">
                  <c:v>Personnels de ménage</c:v>
                </c:pt>
                <c:pt idx="3">
                  <c:v>Ouvriers qualifiés de la manutention</c:v>
                </c:pt>
                <c:pt idx="4">
                  <c:v>Cadres du bâtiment et des travaux publics</c:v>
                </c:pt>
                <c:pt idx="5">
                  <c:v>Cadres commerciaux et technico-commerciaux</c:v>
                </c:pt>
                <c:pt idx="6">
                  <c:v>Ingénieurs de l'informatique</c:v>
                </c:pt>
                <c:pt idx="7">
                  <c:v>Agents d'exploitation des transports</c:v>
                </c:pt>
                <c:pt idx="8">
                  <c:v>Médecins et assimilés</c:v>
                </c:pt>
                <c:pt idx="9">
                  <c:v>Cadres des services administratifs, comptables et financiers</c:v>
                </c:pt>
                <c:pt idx="10">
                  <c:v>Ouvriers qualifiés des travaux publics, du béton et de l'extraction</c:v>
                </c:pt>
                <c:pt idx="11">
                  <c:v>Dirigeants d'entreprises</c:v>
                </c:pt>
                <c:pt idx="12">
                  <c:v>Ouvriers du textile et du cuir</c:v>
                </c:pt>
                <c:pt idx="13">
                  <c:v>Aides-soignants</c:v>
                </c:pt>
                <c:pt idx="14">
                  <c:v>Infirmiers, sages-femmes</c:v>
                </c:pt>
              </c:strCache>
            </c:strRef>
          </c:cat>
          <c:val>
            <c:numRef>
              <c:f>'Graphique 27'!$D$3:$D$17</c:f>
              <c:numCache>
                <c:formatCode>0%</c:formatCode>
                <c:ptCount val="15"/>
                <c:pt idx="0">
                  <c:v>0.17656174835720415</c:v>
                </c:pt>
                <c:pt idx="1">
                  <c:v>0.23953979944811349</c:v>
                </c:pt>
                <c:pt idx="2">
                  <c:v>2.3376845405889735E-2</c:v>
                </c:pt>
                <c:pt idx="3">
                  <c:v>0.15901802258952175</c:v>
                </c:pt>
                <c:pt idx="4">
                  <c:v>0.30315881884791629</c:v>
                </c:pt>
                <c:pt idx="5">
                  <c:v>0.1718502003832586</c:v>
                </c:pt>
                <c:pt idx="6">
                  <c:v>0.26313757793834486</c:v>
                </c:pt>
                <c:pt idx="7">
                  <c:v>0.11582429012155072</c:v>
                </c:pt>
                <c:pt idx="8">
                  <c:v>0.12709432178962091</c:v>
                </c:pt>
                <c:pt idx="9">
                  <c:v>0.11008714478967174</c:v>
                </c:pt>
                <c:pt idx="10">
                  <c:v>7.728518173405681E-2</c:v>
                </c:pt>
                <c:pt idx="11">
                  <c:v>8.1448043134463383E-2</c:v>
                </c:pt>
                <c:pt idx="12">
                  <c:v>4.6112919076392436E-2</c:v>
                </c:pt>
                <c:pt idx="13">
                  <c:v>0.15118333380136492</c:v>
                </c:pt>
                <c:pt idx="14">
                  <c:v>0.17508226805838706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0-4E26-B1F7-76653CDD00B5}"/>
            </c:ext>
          </c:extLst>
        </c:ser>
        <c:ser>
          <c:idx val="0"/>
          <c:order val="1"/>
          <c:tx>
            <c:strRef>
              <c:f>'Graphique 27'!$C$2</c:f>
              <c:strCache>
                <c:ptCount val="1"/>
                <c:pt idx="0">
                  <c:v>Départs en fin de carrière</c:v>
                </c:pt>
              </c:strCache>
            </c:strRef>
          </c:tx>
          <c:spPr>
            <a:solidFill>
              <a:srgbClr val="E67D0A"/>
            </a:solidFill>
            <a:ln>
              <a:solidFill>
                <a:srgbClr val="E67D0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27'!$B$3:$B$17</c:f>
              <c:strCache>
                <c:ptCount val="15"/>
                <c:pt idx="0">
                  <c:v>Aides à domicile</c:v>
                </c:pt>
                <c:pt idx="1">
                  <c:v>Ingénieurs et cadres techniques de l'industrie</c:v>
                </c:pt>
                <c:pt idx="2">
                  <c:v>Personnels de ménage</c:v>
                </c:pt>
                <c:pt idx="3">
                  <c:v>Ouvriers qualifiés de la manutention</c:v>
                </c:pt>
                <c:pt idx="4">
                  <c:v>Cadres du bâtiment et des travaux publics</c:v>
                </c:pt>
                <c:pt idx="5">
                  <c:v>Cadres commerciaux et technico-commerciaux</c:v>
                </c:pt>
                <c:pt idx="6">
                  <c:v>Ingénieurs de l'informatique</c:v>
                </c:pt>
                <c:pt idx="7">
                  <c:v>Agents d'exploitation des transports</c:v>
                </c:pt>
                <c:pt idx="8">
                  <c:v>Médecins et assimilés</c:v>
                </c:pt>
                <c:pt idx="9">
                  <c:v>Cadres des services administratifs, comptables et financiers</c:v>
                </c:pt>
                <c:pt idx="10">
                  <c:v>Ouvriers qualifiés des travaux publics, du béton et de l'extraction</c:v>
                </c:pt>
                <c:pt idx="11">
                  <c:v>Dirigeants d'entreprises</c:v>
                </c:pt>
                <c:pt idx="12">
                  <c:v>Ouvriers du textile et du cuir</c:v>
                </c:pt>
                <c:pt idx="13">
                  <c:v>Aides-soignants</c:v>
                </c:pt>
                <c:pt idx="14">
                  <c:v>Infirmiers, sages-femmes</c:v>
                </c:pt>
              </c:strCache>
            </c:strRef>
          </c:cat>
          <c:val>
            <c:numRef>
              <c:f>'Graphique 27'!$C$3:$C$17</c:f>
              <c:numCache>
                <c:formatCode>0%</c:formatCode>
                <c:ptCount val="15"/>
                <c:pt idx="0">
                  <c:v>0.37257393337084155</c:v>
                </c:pt>
                <c:pt idx="1">
                  <c:v>0.27028361439699211</c:v>
                </c:pt>
                <c:pt idx="2">
                  <c:v>0.45375181707357148</c:v>
                </c:pt>
                <c:pt idx="3">
                  <c:v>0.3161579693059629</c:v>
                </c:pt>
                <c:pt idx="4">
                  <c:v>0.16785488844864246</c:v>
                </c:pt>
                <c:pt idx="5">
                  <c:v>0.27765377804737218</c:v>
                </c:pt>
                <c:pt idx="6">
                  <c:v>0.1724514340181347</c:v>
                </c:pt>
                <c:pt idx="7">
                  <c:v>0.31889790598562318</c:v>
                </c:pt>
                <c:pt idx="8">
                  <c:v>0.29243775809941219</c:v>
                </c:pt>
                <c:pt idx="9">
                  <c:v>0.30859022270508224</c:v>
                </c:pt>
                <c:pt idx="10">
                  <c:v>0.33227801657631711</c:v>
                </c:pt>
                <c:pt idx="11">
                  <c:v>0.32666010505718157</c:v>
                </c:pt>
                <c:pt idx="12">
                  <c:v>0.3546867468553645</c:v>
                </c:pt>
                <c:pt idx="13">
                  <c:v>0.24795654973316611</c:v>
                </c:pt>
                <c:pt idx="14">
                  <c:v>0.22180790578750656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0-4E26-B1F7-76653CDD00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3"/>
        <c:overlap val="100"/>
        <c:axId val="220820224"/>
        <c:axId val="222606464"/>
      </c:barChart>
      <c:catAx>
        <c:axId val="220820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rgbClr val="C7C7C7"/>
            </a:solidFill>
          </a:ln>
        </c:spPr>
        <c:txPr>
          <a:bodyPr/>
          <a:lstStyle/>
          <a:p>
            <a:pPr>
              <a:defRPr sz="1350" b="0"/>
            </a:pPr>
            <a:endParaRPr lang="fr-FR"/>
          </a:p>
        </c:txPr>
        <c:crossAx val="222606464"/>
        <c:crosses val="autoZero"/>
        <c:auto val="1"/>
        <c:lblAlgn val="ctr"/>
        <c:lblOffset val="100"/>
        <c:noMultiLvlLbl val="0"/>
      </c:catAx>
      <c:valAx>
        <c:axId val="222606464"/>
        <c:scaling>
          <c:orientation val="minMax"/>
        </c:scaling>
        <c:delete val="0"/>
        <c:axPos val="t"/>
        <c:majorGridlines>
          <c:spPr>
            <a:ln>
              <a:solidFill>
                <a:srgbClr val="C7C7C7"/>
              </a:solidFill>
            </a:ln>
          </c:spPr>
        </c:majorGridlines>
        <c:numFmt formatCode="0%" sourceLinked="1"/>
        <c:majorTickMark val="in"/>
        <c:minorTickMark val="none"/>
        <c:tickLblPos val="nextTo"/>
        <c:spPr>
          <a:ln>
            <a:solidFill>
              <a:srgbClr val="C7C7C7"/>
            </a:solidFill>
          </a:ln>
        </c:spPr>
        <c:txPr>
          <a:bodyPr/>
          <a:lstStyle/>
          <a:p>
            <a:pPr>
              <a:defRPr b="0"/>
            </a:pPr>
            <a:endParaRPr lang="fr-FR"/>
          </a:p>
        </c:txPr>
        <c:crossAx val="220820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666529653411729"/>
          <c:y val="0.92442240276191912"/>
          <c:w val="0.47456386459962246"/>
          <c:h val="5.4365470331938469E-2"/>
        </c:manualLayout>
      </c:layout>
      <c:overlay val="0"/>
      <c:txPr>
        <a:bodyPr/>
        <a:lstStyle/>
        <a:p>
          <a:pPr>
            <a:defRPr sz="1200" b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>
          <a:solidFill>
            <a:schemeClr val="tx1">
              <a:lumMod val="50000"/>
              <a:lumOff val="50000"/>
            </a:schemeClr>
          </a:solidFill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99841202811221"/>
          <c:y val="9.5342385413500125E-2"/>
          <c:w val="0.49587988752017725"/>
          <c:h val="0.816195063422902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28'!$A$2</c:f>
              <c:strCache>
                <c:ptCount val="1"/>
                <c:pt idx="0">
                  <c:v>N'ayant pas dépassé le baccalauréat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28'!$C$3:$C$17</c:f>
              <c:strCache>
                <c:ptCount val="15"/>
                <c:pt idx="0">
                  <c:v>Vendeurs</c:v>
                </c:pt>
                <c:pt idx="1">
                  <c:v>Enseignants</c:v>
                </c:pt>
                <c:pt idx="2">
                  <c:v>Infirmiers, sages-femmes</c:v>
                </c:pt>
                <c:pt idx="3">
                  <c:v>Professionnels de l'action culturelle, sportive et surveillants</c:v>
                </c:pt>
                <c:pt idx="4">
                  <c:v>Professions paramédicales</c:v>
                </c:pt>
                <c:pt idx="5">
                  <c:v>Aides-soignants</c:v>
                </c:pt>
                <c:pt idx="6">
                  <c:v>Employés et agents de maîtrise de l'hôtellerie et de la restauration</c:v>
                </c:pt>
                <c:pt idx="7">
                  <c:v>Cadres des services administratifs, comptables et financiers</c:v>
                </c:pt>
                <c:pt idx="8">
                  <c:v>Techniciens et agents de maîtrise de la maintenance</c:v>
                </c:pt>
                <c:pt idx="9">
                  <c:v>Techniciens des services administratifs, comptables et financiers</c:v>
                </c:pt>
                <c:pt idx="10">
                  <c:v>Agents d'entretien</c:v>
                </c:pt>
                <c:pt idx="11">
                  <c:v>Médecins et assimilés</c:v>
                </c:pt>
                <c:pt idx="12">
                  <c:v>Attachés commerciaux et représentants</c:v>
                </c:pt>
                <c:pt idx="13">
                  <c:v>Ingénieurs de l'informatique</c:v>
                </c:pt>
                <c:pt idx="14">
                  <c:v>Ouvriers peu qualifiés de la manutention</c:v>
                </c:pt>
              </c:strCache>
            </c:strRef>
          </c:cat>
          <c:val>
            <c:numRef>
              <c:f>'Graphique 28'!$A$3:$A$17</c:f>
              <c:numCache>
                <c:formatCode>#\ ##0\ </c:formatCode>
                <c:ptCount val="15"/>
                <c:pt idx="0">
                  <c:v>260019.37844148022</c:v>
                </c:pt>
                <c:pt idx="1">
                  <c:v>5710.9838061290375</c:v>
                </c:pt>
                <c:pt idx="2">
                  <c:v>7363.2330676231613</c:v>
                </c:pt>
                <c:pt idx="3">
                  <c:v>119700.87762441949</c:v>
                </c:pt>
                <c:pt idx="4">
                  <c:v>49785.862380859289</c:v>
                </c:pt>
                <c:pt idx="5">
                  <c:v>164282.80030031299</c:v>
                </c:pt>
                <c:pt idx="6">
                  <c:v>142379.10642212405</c:v>
                </c:pt>
                <c:pt idx="7">
                  <c:v>28499.240334338789</c:v>
                </c:pt>
                <c:pt idx="8">
                  <c:v>87441.155348287954</c:v>
                </c:pt>
                <c:pt idx="9">
                  <c:v>49369.287077794485</c:v>
                </c:pt>
                <c:pt idx="10">
                  <c:v>151100.24911983326</c:v>
                </c:pt>
                <c:pt idx="11">
                  <c:v>9184.5507538925413</c:v>
                </c:pt>
                <c:pt idx="12">
                  <c:v>73569.263347563669</c:v>
                </c:pt>
                <c:pt idx="13">
                  <c:v>12191.960465225091</c:v>
                </c:pt>
                <c:pt idx="14">
                  <c:v>140490.12628720148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2-4026-A21B-F1424CF76C9C}"/>
            </c:ext>
          </c:extLst>
        </c:ser>
        <c:ser>
          <c:idx val="1"/>
          <c:order val="1"/>
          <c:tx>
            <c:strRef>
              <c:f>'Graphique 28'!$B$2</c:f>
              <c:strCache>
                <c:ptCount val="1"/>
                <c:pt idx="0">
                  <c:v>Diplômés du supérieur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28'!$C$3:$C$17</c:f>
              <c:strCache>
                <c:ptCount val="15"/>
                <c:pt idx="0">
                  <c:v>Vendeurs</c:v>
                </c:pt>
                <c:pt idx="1">
                  <c:v>Enseignants</c:v>
                </c:pt>
                <c:pt idx="2">
                  <c:v>Infirmiers, sages-femmes</c:v>
                </c:pt>
                <c:pt idx="3">
                  <c:v>Professionnels de l'action culturelle, sportive et surveillants</c:v>
                </c:pt>
                <c:pt idx="4">
                  <c:v>Professions paramédicales</c:v>
                </c:pt>
                <c:pt idx="5">
                  <c:v>Aides-soignants</c:v>
                </c:pt>
                <c:pt idx="6">
                  <c:v>Employés et agents de maîtrise de l'hôtellerie et de la restauration</c:v>
                </c:pt>
                <c:pt idx="7">
                  <c:v>Cadres des services administratifs, comptables et financiers</c:v>
                </c:pt>
                <c:pt idx="8">
                  <c:v>Techniciens et agents de maîtrise de la maintenance</c:v>
                </c:pt>
                <c:pt idx="9">
                  <c:v>Techniciens des services administratifs, comptables et financiers</c:v>
                </c:pt>
                <c:pt idx="10">
                  <c:v>Agents d'entretien</c:v>
                </c:pt>
                <c:pt idx="11">
                  <c:v>Médecins et assimilés</c:v>
                </c:pt>
                <c:pt idx="12">
                  <c:v>Attachés commerciaux et représentants</c:v>
                </c:pt>
                <c:pt idx="13">
                  <c:v>Ingénieurs de l'informatique</c:v>
                </c:pt>
                <c:pt idx="14">
                  <c:v>Ouvriers peu qualifiés de la manutention</c:v>
                </c:pt>
              </c:strCache>
            </c:strRef>
          </c:cat>
          <c:val>
            <c:numRef>
              <c:f>'Graphique 28'!$B$3:$B$17</c:f>
              <c:numCache>
                <c:formatCode>#\ ##0\ </c:formatCode>
                <c:ptCount val="15"/>
                <c:pt idx="0">
                  <c:v>87381.732335925379</c:v>
                </c:pt>
                <c:pt idx="1">
                  <c:v>255223.29909874283</c:v>
                </c:pt>
                <c:pt idx="2">
                  <c:v>253165.15659869389</c:v>
                </c:pt>
                <c:pt idx="3">
                  <c:v>93620.392941931248</c:v>
                </c:pt>
                <c:pt idx="4">
                  <c:v>141064.72575962133</c:v>
                </c:pt>
                <c:pt idx="5">
                  <c:v>21962.896245041491</c:v>
                </c:pt>
                <c:pt idx="6">
                  <c:v>39585.320782067494</c:v>
                </c:pt>
                <c:pt idx="7">
                  <c:v>146111.59508492801</c:v>
                </c:pt>
                <c:pt idx="8">
                  <c:v>74090.11114828453</c:v>
                </c:pt>
                <c:pt idx="9">
                  <c:v>111919.33495965424</c:v>
                </c:pt>
                <c:pt idx="10">
                  <c:v>9328.5389071708341</c:v>
                </c:pt>
                <c:pt idx="11">
                  <c:v>150567.94549953446</c:v>
                </c:pt>
                <c:pt idx="12">
                  <c:v>83340.701255481545</c:v>
                </c:pt>
                <c:pt idx="13">
                  <c:v>143447.9939415337</c:v>
                </c:pt>
                <c:pt idx="14">
                  <c:v>11982.62044835391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2-4026-A21B-F1424CF76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9598600"/>
        <c:axId val="499592696"/>
      </c:barChart>
      <c:catAx>
        <c:axId val="499598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592696"/>
        <c:crosses val="autoZero"/>
        <c:auto val="1"/>
        <c:lblAlgn val="ctr"/>
        <c:lblOffset val="100"/>
        <c:noMultiLvlLbl val="0"/>
      </c:catAx>
      <c:valAx>
        <c:axId val="499592696"/>
        <c:scaling>
          <c:orientation val="minMax"/>
          <c:max val="35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none"/>
        <c:minorTickMark val="none"/>
        <c:tickLblPos val="nextTo"/>
        <c:spPr>
          <a:noFill/>
          <a:ln>
            <a:solidFill>
              <a:srgbClr val="C7C7C7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5986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0407158119658115"/>
                <c:y val="4.326260244234212E-3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44647649572649578"/>
          <c:y val="0.91502828220741206"/>
          <c:w val="0.51927382478632478"/>
          <c:h val="6.7568040481426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991644444444445"/>
          <c:y val="7.8494035211165714E-2"/>
          <c:w val="0.52820077777777774"/>
          <c:h val="0.889423996623240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'Grahiques 29 &amp; 30'!$A$2</c:f>
              <c:strCache>
                <c:ptCount val="1"/>
                <c:pt idx="0">
                  <c:v>part débutants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'Grahiques 29 &amp; 30'!$B$3:$B$17</c:f>
              <c:strCache>
                <c:ptCount val="15"/>
                <c:pt idx="0">
                  <c:v>Professionnels de l'action culturelle, sportive et surveillants</c:v>
                </c:pt>
                <c:pt idx="1">
                  <c:v>Ingénieurs et cadres techniques de l'industrie</c:v>
                </c:pt>
                <c:pt idx="2">
                  <c:v>Techniciens et cadres de l'agriculture</c:v>
                </c:pt>
                <c:pt idx="3">
                  <c:v>Employés et agents de maîtrise de l'hôtellerie et de la restauration</c:v>
                </c:pt>
                <c:pt idx="4">
                  <c:v>Professions paramédicales</c:v>
                </c:pt>
                <c:pt idx="5">
                  <c:v>Armée, police, pompiers</c:v>
                </c:pt>
                <c:pt idx="6">
                  <c:v>Employés et opérateurs de l'informatique</c:v>
                </c:pt>
                <c:pt idx="7">
                  <c:v>Caissiers, employés de libre service</c:v>
                </c:pt>
                <c:pt idx="8">
                  <c:v>Médecins et assimilés</c:v>
                </c:pt>
                <c:pt idx="9">
                  <c:v>Professionnels de la communication et de l'information</c:v>
                </c:pt>
                <c:pt idx="10">
                  <c:v>Infirmiers, sages-femmes</c:v>
                </c:pt>
                <c:pt idx="11">
                  <c:v>Vendeurs</c:v>
                </c:pt>
                <c:pt idx="12">
                  <c:v>Ouvriers non qualifiés de la manutention</c:v>
                </c:pt>
                <c:pt idx="13">
                  <c:v>Professionnels du droit (hors juristes en entreprise)</c:v>
                </c:pt>
                <c:pt idx="14">
                  <c:v>Techniciens de l'informatique</c:v>
                </c:pt>
              </c:strCache>
            </c:strRef>
          </c:cat>
          <c:val>
            <c:numRef>
              <c:f>'Grahiques 29 &amp; 30'!$A$3:$A$17</c:f>
              <c:numCache>
                <c:formatCode>0%</c:formatCode>
                <c:ptCount val="15"/>
                <c:pt idx="0">
                  <c:v>0.50851831606157061</c:v>
                </c:pt>
                <c:pt idx="1">
                  <c:v>0.44951189120380353</c:v>
                </c:pt>
                <c:pt idx="2">
                  <c:v>0.44247525619164668</c:v>
                </c:pt>
                <c:pt idx="3">
                  <c:v>0.44178953455163872</c:v>
                </c:pt>
                <c:pt idx="4">
                  <c:v>0.44098152278890013</c:v>
                </c:pt>
                <c:pt idx="5">
                  <c:v>0.42784718189894799</c:v>
                </c:pt>
                <c:pt idx="6">
                  <c:v>0.42074973683313766</c:v>
                </c:pt>
                <c:pt idx="7">
                  <c:v>0.41903474536669122</c:v>
                </c:pt>
                <c:pt idx="8">
                  <c:v>0.41235957028531339</c:v>
                </c:pt>
                <c:pt idx="9">
                  <c:v>0.40537728513862781</c:v>
                </c:pt>
                <c:pt idx="10">
                  <c:v>0.40422280500384655</c:v>
                </c:pt>
                <c:pt idx="11">
                  <c:v>0.40099042001058488</c:v>
                </c:pt>
                <c:pt idx="12">
                  <c:v>0.40063914984315524</c:v>
                </c:pt>
                <c:pt idx="13">
                  <c:v>0.39398201617904433</c:v>
                </c:pt>
                <c:pt idx="14">
                  <c:v>0.39235249582746157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A-4134-967F-78AD16D95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9607784"/>
        <c:axId val="499608440"/>
      </c:barChart>
      <c:catAx>
        <c:axId val="49960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608440"/>
        <c:crosses val="autoZero"/>
        <c:auto val="1"/>
        <c:lblAlgn val="ctr"/>
        <c:lblOffset val="100"/>
        <c:noMultiLvlLbl val="0"/>
      </c:catAx>
      <c:valAx>
        <c:axId val="4996084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C7C7C7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60778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'Grahiques 29 &amp; 30'!$A$2</c:f>
              <c:strCache>
                <c:ptCount val="1"/>
                <c:pt idx="0">
                  <c:v>part débutants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'Grahiques 29 &amp; 30'!$B$19:$B$28</c:f>
              <c:strCache>
                <c:ptCount val="10"/>
                <c:pt idx="0">
                  <c:v>Employés des services divers</c:v>
                </c:pt>
                <c:pt idx="1">
                  <c:v>Ouvriers qualifiés du gros œuvre du bâtiment</c:v>
                </c:pt>
                <c:pt idx="2">
                  <c:v>Professions intermédiaires administratives de la fonction publique (catégorie B et assimilés)</c:v>
                </c:pt>
                <c:pt idx="3">
                  <c:v>Agents d'entretien</c:v>
                </c:pt>
                <c:pt idx="4">
                  <c:v>Patrons et cadres d'hôtels, cafés, restaurants</c:v>
                </c:pt>
                <c:pt idx="5">
                  <c:v>Conducteurs de véhicules</c:v>
                </c:pt>
                <c:pt idx="6">
                  <c:v>Artisans, politique et clergé</c:v>
                </c:pt>
                <c:pt idx="7">
                  <c:v>Assistants maternels</c:v>
                </c:pt>
                <c:pt idx="8">
                  <c:v>Dirigeants d'entreprises</c:v>
                </c:pt>
                <c:pt idx="9">
                  <c:v>Employés de maison</c:v>
                </c:pt>
              </c:strCache>
            </c:strRef>
          </c:cat>
          <c:val>
            <c:numRef>
              <c:f>'Grahiques 29 &amp; 30'!$A$19:$A$28</c:f>
              <c:numCache>
                <c:formatCode>0%</c:formatCode>
                <c:ptCount val="10"/>
                <c:pt idx="0">
                  <c:v>0.14214846702870618</c:v>
                </c:pt>
                <c:pt idx="1">
                  <c:v>0.13450286888747484</c:v>
                </c:pt>
                <c:pt idx="2">
                  <c:v>0.1288906331335469</c:v>
                </c:pt>
                <c:pt idx="3">
                  <c:v>0.12532644465632969</c:v>
                </c:pt>
                <c:pt idx="4">
                  <c:v>0.12285596808995088</c:v>
                </c:pt>
                <c:pt idx="5">
                  <c:v>0.1200164280779603</c:v>
                </c:pt>
                <c:pt idx="6">
                  <c:v>0.11241908738044096</c:v>
                </c:pt>
                <c:pt idx="7">
                  <c:v>9.9114413841679128E-2</c:v>
                </c:pt>
                <c:pt idx="8">
                  <c:v>8.8158544520760718E-2</c:v>
                </c:pt>
                <c:pt idx="9">
                  <c:v>8.4808150795405185E-2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7-4652-8E70-F0D6CD63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99607784"/>
        <c:axId val="499608440"/>
      </c:barChart>
      <c:catAx>
        <c:axId val="49960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608440"/>
        <c:crosses val="autoZero"/>
        <c:auto val="1"/>
        <c:lblAlgn val="ctr"/>
        <c:lblOffset val="100"/>
        <c:noMultiLvlLbl val="0"/>
      </c:catAx>
      <c:valAx>
        <c:axId val="499608440"/>
        <c:scaling>
          <c:orientation val="minMax"/>
          <c:max val="0.1600000000000000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C7C7C7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60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835953475525091"/>
          <c:y val="2.9547548796715336E-2"/>
          <c:w val="0.54378618804780332"/>
          <c:h val="0.88897936813876111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0D5FAE0-3FFB-4A2A-ADC1-6EB887E504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524-42D3-A240-E62C48C1257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EA80A29-C56F-4FDB-8E35-571D58A1E3E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524-42D3-A240-E62C48C125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F926601-0D7A-4760-AF49-946D0510D2D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524-42D3-A240-E62C48C1257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F8F5169-6EEA-4A04-AC17-2F53B858DA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524-42D3-A240-E62C48C1257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844BE2F-D2D1-4BBE-A9F0-F60C0BAF94B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524-42D3-A240-E62C48C1257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5A27E2E-E013-4B2E-9891-18544C4AF16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524-42D3-A240-E62C48C1257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263C13C-4FC9-43E5-A9C1-7E2DFBB336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524-42D3-A240-E62C48C1257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F43F1A3-29EB-48D7-ADF8-B45C6E48A1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524-42D3-A240-E62C48C1257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52F3BD3-24CE-48F7-BE1F-30D30500288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524-42D3-A240-E62C48C1257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9ACC11C-745C-4272-9778-872A0828B0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524-42D3-A240-E62C48C1257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150A6B8-EE13-4B95-B566-445906EE647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524-42D3-A240-E62C48C1257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72897C6-3021-4A5A-8E4A-AF0AB39EBDD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524-42D3-A240-E62C48C1257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DCA4D19-1469-4FAD-A7A0-16132B89C3F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524-42D3-A240-E62C48C1257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EAB1229-4604-41E7-8A2F-780F106693C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524-42D3-A240-E62C48C1257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24AAFC3-42DB-4AC0-B92E-EECCA7B50E3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524-42D3-A240-E62C48C1257D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C9CCB7A-2556-4B02-B1BD-C7B41268605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524-42D3-A240-E62C48C1257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F85E036-59AC-401A-9F90-3E4BD93FD89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524-42D3-A240-E62C48C1257D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6315A53-8D4D-4EB8-93FA-84BC1B05A8A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524-42D3-A240-E62C48C1257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47E0EF0-2DA2-4955-9411-5CD600FF0C6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524-42D3-A240-E62C48C1257D}"/>
                </c:ext>
              </c:extLst>
            </c:dLbl>
            <c:spPr>
              <a:noFill/>
              <a:ln w="635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DataLabelsRange val="1"/>
                <c15:showLeaderLines val="0"/>
              </c:ext>
            </c:extLst>
          </c:dLbls>
          <c:val>
            <c:numRef>
              <c:f>'Graphiques 5 &amp; 6'!$D$4:$D$22</c:f>
              <c:numCache>
                <c:formatCode>0</c:formatCode>
                <c:ptCount val="19"/>
                <c:pt idx="0">
                  <c:v>270000</c:v>
                </c:pt>
                <c:pt idx="1">
                  <c:v>270000</c:v>
                </c:pt>
                <c:pt idx="2">
                  <c:v>270000</c:v>
                </c:pt>
                <c:pt idx="3">
                  <c:v>270000</c:v>
                </c:pt>
                <c:pt idx="4">
                  <c:v>270000</c:v>
                </c:pt>
                <c:pt idx="5">
                  <c:v>270000</c:v>
                </c:pt>
                <c:pt idx="6">
                  <c:v>270000</c:v>
                </c:pt>
                <c:pt idx="7">
                  <c:v>270000</c:v>
                </c:pt>
                <c:pt idx="8">
                  <c:v>270000</c:v>
                </c:pt>
                <c:pt idx="9">
                  <c:v>270000</c:v>
                </c:pt>
                <c:pt idx="10">
                  <c:v>270000</c:v>
                </c:pt>
                <c:pt idx="11">
                  <c:v>270000</c:v>
                </c:pt>
                <c:pt idx="12">
                  <c:v>270000</c:v>
                </c:pt>
                <c:pt idx="13">
                  <c:v>270000</c:v>
                </c:pt>
                <c:pt idx="14">
                  <c:v>270000</c:v>
                </c:pt>
                <c:pt idx="15">
                  <c:v>270000</c:v>
                </c:pt>
                <c:pt idx="16">
                  <c:v>270000</c:v>
                </c:pt>
                <c:pt idx="17">
                  <c:v>270000</c:v>
                </c:pt>
                <c:pt idx="18">
                  <c:v>270000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5 &amp; 6'!$E$4:$E$22</c15:f>
                <c15:dlblRangeCache>
                  <c:ptCount val="19"/>
                  <c:pt idx="0">
                    <c:v>0%</c:v>
                  </c:pt>
                  <c:pt idx="1">
                    <c:v>1%</c:v>
                  </c:pt>
                  <c:pt idx="2">
                    <c:v>1%</c:v>
                  </c:pt>
                  <c:pt idx="3">
                    <c:v>3%</c:v>
                  </c:pt>
                  <c:pt idx="4">
                    <c:v>6%</c:v>
                  </c:pt>
                  <c:pt idx="5">
                    <c:v>3%</c:v>
                  </c:pt>
                  <c:pt idx="6">
                    <c:v>10%</c:v>
                  </c:pt>
                  <c:pt idx="7">
                    <c:v>1%</c:v>
                  </c:pt>
                  <c:pt idx="8">
                    <c:v>3%</c:v>
                  </c:pt>
                  <c:pt idx="9">
                    <c:v>5%</c:v>
                  </c:pt>
                  <c:pt idx="10">
                    <c:v>4%</c:v>
                  </c:pt>
                  <c:pt idx="11">
                    <c:v>17%</c:v>
                  </c:pt>
                  <c:pt idx="12">
                    <c:v>14%</c:v>
                  </c:pt>
                  <c:pt idx="13">
                    <c:v>7%</c:v>
                  </c:pt>
                  <c:pt idx="14">
                    <c:v>27%</c:v>
                  </c:pt>
                  <c:pt idx="15">
                    <c:v>7%</c:v>
                  </c:pt>
                  <c:pt idx="16">
                    <c:v>10%</c:v>
                  </c:pt>
                  <c:pt idx="17">
                    <c:v>15%</c:v>
                  </c:pt>
                  <c:pt idx="18">
                    <c:v>13%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D524-42D3-A240-E62C48C1257D}"/>
            </c:ext>
          </c:extLst>
        </c:ser>
        <c:ser>
          <c:idx val="2"/>
          <c:order val="1"/>
          <c:tx>
            <c:strRef>
              <c:f>'Graphiques 5 &amp; 6'!$C$3</c:f>
              <c:strCache>
                <c:ptCount val="1"/>
                <c:pt idx="0">
                  <c:v>Référence</c:v>
                </c:pt>
              </c:strCache>
            </c:strRef>
          </c:tx>
          <c:spPr>
            <a:solidFill>
              <a:srgbClr val="36A8E1">
                <a:alpha val="80000"/>
              </a:srgbClr>
            </a:solidFill>
            <a:ln>
              <a:noFill/>
              <a:prstDash val="solid"/>
            </a:ln>
          </c:spPr>
          <c:invertIfNegative val="0"/>
          <c:cat>
            <c:strRef>
              <c:f>'Graphiques 5 &amp; 6'!$B$4:$B$22</c:f>
              <c:strCache>
                <c:ptCount val="19"/>
                <c:pt idx="0">
                  <c:v>Commerce </c:v>
                </c:pt>
                <c:pt idx="1">
                  <c:v>Matériels de transport</c:v>
                </c:pt>
                <c:pt idx="2">
                  <c:v>Édition, audiovisuel et diffusion</c:v>
                </c:pt>
                <c:pt idx="3">
                  <c:v>Autres activités spécialisées, scientifiques et techniques</c:v>
                </c:pt>
                <c:pt idx="4">
                  <c:v>Eau, assainissement, déchets </c:v>
                </c:pt>
                <c:pt idx="5">
                  <c:v>Activités immobilières</c:v>
                </c:pt>
                <c:pt idx="6">
                  <c:v>Activités des ménages en tant qu'employeurs</c:v>
                </c:pt>
                <c:pt idx="7">
                  <c:v>Enseignement</c:v>
                </c:pt>
                <c:pt idx="8">
                  <c:v>Agroalimentaire</c:v>
                </c:pt>
                <c:pt idx="9">
                  <c:v>Arts, spectacles et activités récréatives</c:v>
                </c:pt>
                <c:pt idx="10">
                  <c:v>Hébergement et restauration</c:v>
                </c:pt>
                <c:pt idx="11">
                  <c:v>Recherche &amp; développement </c:v>
                </c:pt>
                <c:pt idx="12">
                  <c:v>Autres activités de services</c:v>
                </c:pt>
                <c:pt idx="13">
                  <c:v>Médico-social et action sociale </c:v>
                </c:pt>
                <c:pt idx="14">
                  <c:v>Activités informatiques et services d'information</c:v>
                </c:pt>
                <c:pt idx="15">
                  <c:v>Services administratifs et de soutien</c:v>
                </c:pt>
                <c:pt idx="16">
                  <c:v>Construction</c:v>
                </c:pt>
                <c:pt idx="17">
                  <c:v>Activités juridiques, comptables, de gestion, d'architecture, d'ingénierie</c:v>
                </c:pt>
                <c:pt idx="18">
                  <c:v>Santé </c:v>
                </c:pt>
              </c:strCache>
            </c:strRef>
          </c:cat>
          <c:val>
            <c:numRef>
              <c:f>'Graphiques 5 &amp; 6'!$C$4:$C$22</c:f>
              <c:numCache>
                <c:formatCode>0</c:formatCode>
                <c:ptCount val="19"/>
                <c:pt idx="0">
                  <c:v>552.76463396603503</c:v>
                </c:pt>
                <c:pt idx="1">
                  <c:v>1281.7637603351386</c:v>
                </c:pt>
                <c:pt idx="2">
                  <c:v>2482.0742284146318</c:v>
                </c:pt>
                <c:pt idx="3">
                  <c:v>8291.6435956178702</c:v>
                </c:pt>
                <c:pt idx="4">
                  <c:v>9110.8471813467695</c:v>
                </c:pt>
                <c:pt idx="5">
                  <c:v>11820.417266450078</c:v>
                </c:pt>
                <c:pt idx="6">
                  <c:v>15679.225722019084</c:v>
                </c:pt>
                <c:pt idx="7">
                  <c:v>18930.396512409745</c:v>
                </c:pt>
                <c:pt idx="8">
                  <c:v>22030.912765563473</c:v>
                </c:pt>
                <c:pt idx="9">
                  <c:v>29044.243330848531</c:v>
                </c:pt>
                <c:pt idx="10">
                  <c:v>51054.137687028517</c:v>
                </c:pt>
                <c:pt idx="11">
                  <c:v>80192.844537381126</c:v>
                </c:pt>
                <c:pt idx="12">
                  <c:v>102471.03003830352</c:v>
                </c:pt>
                <c:pt idx="13">
                  <c:v>146599.37482543683</c:v>
                </c:pt>
                <c:pt idx="14">
                  <c:v>159627.6605694918</c:v>
                </c:pt>
                <c:pt idx="15">
                  <c:v>171578.63539722757</c:v>
                </c:pt>
                <c:pt idx="16">
                  <c:v>174360.25909486102</c:v>
                </c:pt>
                <c:pt idx="17">
                  <c:v>200678.00772959844</c:v>
                </c:pt>
                <c:pt idx="18">
                  <c:v>264348.37184283813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524-42D3-A240-E62C48C12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81299840"/>
        <c:axId val="181313920"/>
      </c:barChart>
      <c:catAx>
        <c:axId val="181299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sz="1100" b="1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1313920"/>
        <c:crosses val="autoZero"/>
        <c:auto val="1"/>
        <c:lblAlgn val="ctr"/>
        <c:lblOffset val="100"/>
        <c:noMultiLvlLbl val="0"/>
      </c:catAx>
      <c:valAx>
        <c:axId val="181313920"/>
        <c:scaling>
          <c:orientation val="minMax"/>
        </c:scaling>
        <c:delete val="0"/>
        <c:axPos val="b"/>
        <c:majorGridlines>
          <c:spPr>
            <a:ln>
              <a:solidFill>
                <a:srgbClr val="C7C7C7"/>
              </a:solidFill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BCBFBD"/>
            </a:solidFill>
          </a:ln>
        </c:spPr>
        <c:txPr>
          <a:bodyPr/>
          <a:lstStyle/>
          <a:p>
            <a:pPr>
              <a:defRPr sz="1100" b="1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12998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00611561576524"/>
                <c:y val="0.96048073747023832"/>
              </c:manualLayout>
            </c:layout>
            <c:tx>
              <c:rich>
                <a:bodyPr/>
                <a:lstStyle/>
                <a:p>
                  <a:pPr>
                    <a:defRPr sz="1000"/>
                  </a:pPr>
                  <a:r>
                    <a:rPr lang="fr-FR" sz="1000"/>
                    <a:t>En milliers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1">
          <a:solidFill>
            <a:schemeClr val="bg1">
              <a:lumMod val="5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23600745056982"/>
          <c:y val="9.6269486990841077E-2"/>
          <c:w val="0.55049444454547103"/>
          <c:h val="0.7933825069354099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31'!$B$3</c:f>
              <c:strCache>
                <c:ptCount val="1"/>
                <c:pt idx="0">
                  <c:v>Diplômés du supérieur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31'!$C$4:$C$13</c:f>
              <c:strCache>
                <c:ptCount val="10"/>
                <c:pt idx="0">
                  <c:v>Cadres commerciaux et technico-commerciaux</c:v>
                </c:pt>
                <c:pt idx="1">
                  <c:v>Techniciens des services administratifs, comptables et financiers</c:v>
                </c:pt>
                <c:pt idx="2">
                  <c:v>Ingénieurs et cadres techniques de l'industrie</c:v>
                </c:pt>
                <c:pt idx="3">
                  <c:v>Personnels d'études et de recherche</c:v>
                </c:pt>
                <c:pt idx="4">
                  <c:v>Professions paramédicales</c:v>
                </c:pt>
                <c:pt idx="5">
                  <c:v>Ingénieurs de l'informatique</c:v>
                </c:pt>
                <c:pt idx="6">
                  <c:v>Cadres des services administratifs, comptables et financiers</c:v>
                </c:pt>
                <c:pt idx="7">
                  <c:v>Médecins et assimilés</c:v>
                </c:pt>
                <c:pt idx="8">
                  <c:v>Infirmiers, sages-femmes</c:v>
                </c:pt>
                <c:pt idx="9">
                  <c:v>Enseignants</c:v>
                </c:pt>
              </c:strCache>
            </c:strRef>
          </c:cat>
          <c:val>
            <c:numRef>
              <c:f>'Graphique 31'!$B$4:$B$13</c:f>
              <c:numCache>
                <c:formatCode>#\ ##0\ </c:formatCode>
                <c:ptCount val="10"/>
                <c:pt idx="0">
                  <c:v>108448.84301487471</c:v>
                </c:pt>
                <c:pt idx="1">
                  <c:v>111919.33495965424</c:v>
                </c:pt>
                <c:pt idx="2">
                  <c:v>117105.18107268328</c:v>
                </c:pt>
                <c:pt idx="3">
                  <c:v>140088.82180751514</c:v>
                </c:pt>
                <c:pt idx="4">
                  <c:v>141064.72575962133</c:v>
                </c:pt>
                <c:pt idx="5">
                  <c:v>143447.9939415337</c:v>
                </c:pt>
                <c:pt idx="6">
                  <c:v>146111.59508492801</c:v>
                </c:pt>
                <c:pt idx="7">
                  <c:v>150567.94549953446</c:v>
                </c:pt>
                <c:pt idx="8">
                  <c:v>253165.15659869389</c:v>
                </c:pt>
                <c:pt idx="9">
                  <c:v>255223.29909874283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8-451E-9746-A5A0CECB7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84384056"/>
        <c:axId val="584380776"/>
      </c:barChart>
      <c:barChart>
        <c:barDir val="bar"/>
        <c:grouping val="stacked"/>
        <c:varyColors val="0"/>
        <c:ser>
          <c:idx val="0"/>
          <c:order val="1"/>
          <c:tx>
            <c:strRef>
              <c:f>'Graphique 31'!$A$3</c:f>
              <c:strCache>
                <c:ptCount val="1"/>
                <c:pt idx="0">
                  <c:v>CN &gt; bac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19C11D2-411C-43CF-B968-91B2DA748B9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F78-451E-9746-A5A0CECB7A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CD3565F-ECA3-40E5-919C-06F2CD2743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F78-451E-9746-A5A0CECB7A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07B9ABF-A48C-422A-B458-4175E2E6B2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F78-451E-9746-A5A0CECB7A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BB4E182-9AF6-43E4-93FE-BC4BB61AC7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F78-451E-9746-A5A0CECB7AD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EEFB48F-46B9-4CA9-B22B-3BF324FB6C8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F78-451E-9746-A5A0CECB7AD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791C41F-CBA6-4D0B-851B-AC8E54C95CA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F78-451E-9746-A5A0CECB7AD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2000C17-8A4A-48F4-9F7C-D01117BD61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F78-451E-9746-A5A0CECB7AD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C5A9A70-BAB6-423E-9974-C48D2E00D9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F78-451E-9746-A5A0CECB7AD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8386FD4-58BB-417A-89BA-547CE6D55A6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F78-451E-9746-A5A0CECB7AD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138D6E7-CC95-4396-8521-CFE5628E57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F78-451E-9746-A5A0CECB7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36A8E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31'!$C$4:$C$13</c:f>
              <c:strCache>
                <c:ptCount val="10"/>
                <c:pt idx="0">
                  <c:v>Cadres commerciaux et technico-commerciaux</c:v>
                </c:pt>
                <c:pt idx="1">
                  <c:v>Techniciens des services administratifs, comptables et financiers</c:v>
                </c:pt>
                <c:pt idx="2">
                  <c:v>Ingénieurs et cadres techniques de l'industrie</c:v>
                </c:pt>
                <c:pt idx="3">
                  <c:v>Personnels d'études et de recherche</c:v>
                </c:pt>
                <c:pt idx="4">
                  <c:v>Professions paramédicales</c:v>
                </c:pt>
                <c:pt idx="5">
                  <c:v>Ingénieurs de l'informatique</c:v>
                </c:pt>
                <c:pt idx="6">
                  <c:v>Cadres des services administratifs, comptables et financiers</c:v>
                </c:pt>
                <c:pt idx="7">
                  <c:v>Médecins et assimilés</c:v>
                </c:pt>
                <c:pt idx="8">
                  <c:v>Infirmiers, sages-femmes</c:v>
                </c:pt>
                <c:pt idx="9">
                  <c:v>Enseignants</c:v>
                </c:pt>
              </c:strCache>
            </c:strRef>
          </c:cat>
          <c:val>
            <c:numRef>
              <c:f>'Graphique 31'!$D$4:$D$13</c:f>
              <c:numCache>
                <c:formatCode>0</c:formatCode>
                <c:ptCount val="10"/>
                <c:pt idx="0">
                  <c:v>270000</c:v>
                </c:pt>
                <c:pt idx="1">
                  <c:v>270000</c:v>
                </c:pt>
                <c:pt idx="2">
                  <c:v>270000</c:v>
                </c:pt>
                <c:pt idx="3">
                  <c:v>270000</c:v>
                </c:pt>
                <c:pt idx="4">
                  <c:v>270000</c:v>
                </c:pt>
                <c:pt idx="5">
                  <c:v>270000</c:v>
                </c:pt>
                <c:pt idx="6">
                  <c:v>270000</c:v>
                </c:pt>
                <c:pt idx="7">
                  <c:v>270000</c:v>
                </c:pt>
                <c:pt idx="8">
                  <c:v>270000</c:v>
                </c:pt>
                <c:pt idx="9">
                  <c:v>270000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31'!$A$4:$A$13</c15:f>
                <c15:dlblRangeCache>
                  <c:ptCount val="10"/>
                  <c:pt idx="0">
                    <c:v>84</c:v>
                  </c:pt>
                  <c:pt idx="1">
                    <c:v>34</c:v>
                  </c:pt>
                  <c:pt idx="2">
                    <c:v>62</c:v>
                  </c:pt>
                  <c:pt idx="3">
                    <c:v>50</c:v>
                  </c:pt>
                  <c:pt idx="4">
                    <c:v>30</c:v>
                  </c:pt>
                  <c:pt idx="5">
                    <c:v>106</c:v>
                  </c:pt>
                  <c:pt idx="6">
                    <c:v>63</c:v>
                  </c:pt>
                  <c:pt idx="7">
                    <c:v>46</c:v>
                  </c:pt>
                  <c:pt idx="8">
                    <c:v>110</c:v>
                  </c:pt>
                  <c:pt idx="9">
                    <c:v>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7F78-451E-9746-A5A0CECB7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96843088"/>
        <c:axId val="1096833936"/>
      </c:barChart>
      <c:catAx>
        <c:axId val="584384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5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4380776"/>
        <c:crosses val="autoZero"/>
        <c:auto val="1"/>
        <c:lblAlgn val="ctr"/>
        <c:lblOffset val="100"/>
        <c:noMultiLvlLbl val="0"/>
      </c:catAx>
      <c:valAx>
        <c:axId val="584380776"/>
        <c:scaling>
          <c:orientation val="minMax"/>
          <c:max val="28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out"/>
        <c:minorTickMark val="none"/>
        <c:tickLblPos val="nextTo"/>
        <c:spPr>
          <a:noFill/>
          <a:ln>
            <a:solidFill>
              <a:srgbClr val="C7C7C7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4384056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0.91797031108203309"/>
                <c:y val="0.9477850203433138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096833936"/>
        <c:scaling>
          <c:orientation val="minMax"/>
          <c:max val="280"/>
          <c:min val="0"/>
        </c:scaling>
        <c:delete val="1"/>
        <c:axPos val="t"/>
        <c:numFmt formatCode="0" sourceLinked="1"/>
        <c:majorTickMark val="out"/>
        <c:minorTickMark val="none"/>
        <c:tickLblPos val="nextTo"/>
        <c:crossAx val="1096843088"/>
        <c:crosses val="max"/>
        <c:crossBetween val="between"/>
        <c:majorUnit val="20"/>
      </c:valAx>
      <c:catAx>
        <c:axId val="1096843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968339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535134435629172"/>
          <c:y val="0.10064058075846587"/>
          <c:w val="0.55013538130742512"/>
          <c:h val="0.8005508553531227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32'!$B$3</c:f>
              <c:strCache>
                <c:ptCount val="1"/>
                <c:pt idx="0">
                  <c:v>N'ayant pas dépassé le baccalauréat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32'!$C$4:$C$13</c:f>
              <c:strCache>
                <c:ptCount val="10"/>
                <c:pt idx="0">
                  <c:v>Ouvriers qualifiés du second œuvre du bâtiment</c:v>
                </c:pt>
                <c:pt idx="1">
                  <c:v>Cuisiniers</c:v>
                </c:pt>
                <c:pt idx="2">
                  <c:v>Caissiers, employés de libre service</c:v>
                </c:pt>
                <c:pt idx="3">
                  <c:v>Armée, police, pompiers</c:v>
                </c:pt>
                <c:pt idx="4">
                  <c:v>Professionnels de l'action culturelle, sportive et surveillants</c:v>
                </c:pt>
                <c:pt idx="5">
                  <c:v>Ouvriers peu qualifiés de la manutention</c:v>
                </c:pt>
                <c:pt idx="6">
                  <c:v>Employés et agents de maîtrise de l'hôtellerie et de la restauration</c:v>
                </c:pt>
                <c:pt idx="7">
                  <c:v>Agents d'entretien</c:v>
                </c:pt>
                <c:pt idx="8">
                  <c:v>Aides-soignants</c:v>
                </c:pt>
                <c:pt idx="9">
                  <c:v>Vendeurs</c:v>
                </c:pt>
              </c:strCache>
            </c:strRef>
          </c:cat>
          <c:val>
            <c:numRef>
              <c:f>'Graphique 32'!$B$4:$B$13</c:f>
              <c:numCache>
                <c:formatCode>#\ ##0\ </c:formatCode>
                <c:ptCount val="10"/>
                <c:pt idx="0">
                  <c:v>98245.866828686281</c:v>
                </c:pt>
                <c:pt idx="1">
                  <c:v>106428.91172918302</c:v>
                </c:pt>
                <c:pt idx="2">
                  <c:v>108228.87923046724</c:v>
                </c:pt>
                <c:pt idx="3">
                  <c:v>111084.48117683746</c:v>
                </c:pt>
                <c:pt idx="4">
                  <c:v>119700.87762441949</c:v>
                </c:pt>
                <c:pt idx="5">
                  <c:v>140490.12628720148</c:v>
                </c:pt>
                <c:pt idx="6">
                  <c:v>142379.10642212405</c:v>
                </c:pt>
                <c:pt idx="7">
                  <c:v>151100.24911983326</c:v>
                </c:pt>
                <c:pt idx="8">
                  <c:v>164282.80030031299</c:v>
                </c:pt>
                <c:pt idx="9">
                  <c:v>260019.37844148022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0-498C-B801-B0DD0E74F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84384056"/>
        <c:axId val="584380776"/>
      </c:barChart>
      <c:barChart>
        <c:barDir val="bar"/>
        <c:grouping val="stacked"/>
        <c:varyColors val="0"/>
        <c:ser>
          <c:idx val="0"/>
          <c:order val="1"/>
          <c:tx>
            <c:strRef>
              <c:f>'Graphique 32'!$A$3</c:f>
              <c:strCache>
                <c:ptCount val="1"/>
                <c:pt idx="0">
                  <c:v>CN &lt;= bac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A974334-CCA1-4FB0-BE45-CBD6C3FA4C1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1E0-498C-B801-B0DD0E74FE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BB22648-4D87-4CEC-B91A-EADA1EE228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1E0-498C-B801-B0DD0E74FE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CA2BD00-8ADA-4179-896E-3CC6D72D66E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1E0-498C-B801-B0DD0E74FE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529B888-6E72-4DE8-8C8A-F79ACEBD6E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1E0-498C-B801-B0DD0E74FE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2096272-3CC6-4DB2-BC59-1A0C324C70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1E0-498C-B801-B0DD0E74FE6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CB4F5A3-2B1C-409E-BFCE-F985753C4B2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1E0-498C-B801-B0DD0E74FE6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E2A0913-8D7D-4D1C-84E8-14BF3C4308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1E0-498C-B801-B0DD0E74FE6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21495A1-84B6-493B-872F-1C80858A096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1E0-498C-B801-B0DD0E74FE6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BBB22FA-C685-4808-A4EE-F45D5E468E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1E0-498C-B801-B0DD0E74FE6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386EB6A-495F-4E13-B5B6-7B10003CD0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1E0-498C-B801-B0DD0E74FE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E67D0A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32'!$C$4:$C$13</c:f>
              <c:strCache>
                <c:ptCount val="10"/>
                <c:pt idx="0">
                  <c:v>Ouvriers qualifiés du second œuvre du bâtiment</c:v>
                </c:pt>
                <c:pt idx="1">
                  <c:v>Cuisiniers</c:v>
                </c:pt>
                <c:pt idx="2">
                  <c:v>Caissiers, employés de libre service</c:v>
                </c:pt>
                <c:pt idx="3">
                  <c:v>Armée, police, pompiers</c:v>
                </c:pt>
                <c:pt idx="4">
                  <c:v>Professionnels de l'action culturelle, sportive et surveillants</c:v>
                </c:pt>
                <c:pt idx="5">
                  <c:v>Ouvriers peu qualifiés de la manutention</c:v>
                </c:pt>
                <c:pt idx="6">
                  <c:v>Employés et agents de maîtrise de l'hôtellerie et de la restauration</c:v>
                </c:pt>
                <c:pt idx="7">
                  <c:v>Agents d'entretien</c:v>
                </c:pt>
                <c:pt idx="8">
                  <c:v>Aides-soignants</c:v>
                </c:pt>
                <c:pt idx="9">
                  <c:v>Vendeurs</c:v>
                </c:pt>
              </c:strCache>
            </c:strRef>
          </c:cat>
          <c:val>
            <c:numRef>
              <c:f>'Graphique 32'!$D$4:$D$13</c:f>
              <c:numCache>
                <c:formatCode>General</c:formatCode>
                <c:ptCount val="10"/>
                <c:pt idx="0">
                  <c:v>270000</c:v>
                </c:pt>
                <c:pt idx="1">
                  <c:v>270000</c:v>
                </c:pt>
                <c:pt idx="2">
                  <c:v>270000</c:v>
                </c:pt>
                <c:pt idx="3">
                  <c:v>270000</c:v>
                </c:pt>
                <c:pt idx="4">
                  <c:v>270000</c:v>
                </c:pt>
                <c:pt idx="5">
                  <c:v>270000</c:v>
                </c:pt>
                <c:pt idx="6">
                  <c:v>270000</c:v>
                </c:pt>
                <c:pt idx="7">
                  <c:v>270000</c:v>
                </c:pt>
                <c:pt idx="8">
                  <c:v>270000</c:v>
                </c:pt>
                <c:pt idx="9">
                  <c:v>270000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32'!$A$4:$A$13</c15:f>
                <c15:dlblRangeCache>
                  <c:ptCount val="10"/>
                  <c:pt idx="0">
                    <c:v>25</c:v>
                  </c:pt>
                  <c:pt idx="1">
                    <c:v>23</c:v>
                  </c:pt>
                  <c:pt idx="2">
                    <c:v>-5</c:v>
                  </c:pt>
                  <c:pt idx="3">
                    <c:v>1</c:v>
                  </c:pt>
                  <c:pt idx="4">
                    <c:v>18</c:v>
                  </c:pt>
                  <c:pt idx="5">
                    <c:v>52</c:v>
                  </c:pt>
                  <c:pt idx="6">
                    <c:v>8</c:v>
                  </c:pt>
                  <c:pt idx="7">
                    <c:v>25</c:v>
                  </c:pt>
                  <c:pt idx="8">
                    <c:v>97</c:v>
                  </c:pt>
                  <c:pt idx="9">
                    <c:v>-1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A1E0-498C-B801-B0DD0E74F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64756592"/>
        <c:axId val="1364767408"/>
      </c:barChart>
      <c:catAx>
        <c:axId val="584384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5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4380776"/>
        <c:crosses val="autoZero"/>
        <c:auto val="1"/>
        <c:lblAlgn val="ctr"/>
        <c:lblOffset val="100"/>
        <c:noMultiLvlLbl val="0"/>
      </c:catAx>
      <c:valAx>
        <c:axId val="584380776"/>
        <c:scaling>
          <c:orientation val="minMax"/>
          <c:max val="28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none"/>
        <c:minorTickMark val="none"/>
        <c:tickLblPos val="high"/>
        <c:spPr>
          <a:noFill/>
          <a:ln>
            <a:solidFill>
              <a:srgbClr val="C7C7C7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4384056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0.90597290382949924"/>
                <c:y val="8.7982087527962768E-3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364767408"/>
        <c:scaling>
          <c:orientation val="minMax"/>
          <c:max val="280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4756592"/>
        <c:crosses val="max"/>
        <c:crossBetween val="between"/>
        <c:majorUnit val="20"/>
      </c:valAx>
      <c:catAx>
        <c:axId val="1364756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47674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'Graphique 33'!$B$3</c:f>
              <c:strCache>
                <c:ptCount val="1"/>
                <c:pt idx="0">
                  <c:v>Master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33'!$A$4:$A$8</c:f>
              <c:strCache>
                <c:ptCount val="5"/>
                <c:pt idx="0">
                  <c:v>Cadres du bâtiment et des travaux publics</c:v>
                </c:pt>
                <c:pt idx="1">
                  <c:v>Cadres commerciaux et technico-commerciaux</c:v>
                </c:pt>
                <c:pt idx="2">
                  <c:v>Ingénieurs de l'informatique</c:v>
                </c:pt>
                <c:pt idx="3">
                  <c:v>Ingénieurs et cadres techniques de l'industrie</c:v>
                </c:pt>
                <c:pt idx="4">
                  <c:v>Personnels d'études et de recherche</c:v>
                </c:pt>
              </c:strCache>
            </c:strRef>
          </c:cat>
          <c:val>
            <c:numRef>
              <c:f>'Graphique 33'!$B$4:$B$8</c:f>
              <c:numCache>
                <c:formatCode>0%</c:formatCode>
                <c:ptCount val="5"/>
                <c:pt idx="0">
                  <c:v>0.38709677419354838</c:v>
                </c:pt>
                <c:pt idx="1">
                  <c:v>0.22352941176470589</c:v>
                </c:pt>
                <c:pt idx="2">
                  <c:v>0.30196078431372553</c:v>
                </c:pt>
                <c:pt idx="3">
                  <c:v>0.28034682080924855</c:v>
                </c:pt>
                <c:pt idx="4">
                  <c:v>0.10452261306532663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C-4565-BD99-48A2D56B2C44}"/>
            </c:ext>
          </c:extLst>
        </c:ser>
        <c:ser>
          <c:idx val="1"/>
          <c:order val="1"/>
          <c:tx>
            <c:strRef>
              <c:f>'Graphique 33'!$C$3</c:f>
              <c:strCache>
                <c:ptCount val="1"/>
                <c:pt idx="0">
                  <c:v>École d'ingénieurs</c:v>
                </c:pt>
              </c:strCache>
            </c:strRef>
          </c:tx>
          <c:spPr>
            <a:solidFill>
              <a:srgbClr val="C017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33'!$A$4:$A$8</c:f>
              <c:strCache>
                <c:ptCount val="5"/>
                <c:pt idx="0">
                  <c:v>Cadres du bâtiment et des travaux publics</c:v>
                </c:pt>
                <c:pt idx="1">
                  <c:v>Cadres commerciaux et technico-commerciaux</c:v>
                </c:pt>
                <c:pt idx="2">
                  <c:v>Ingénieurs de l'informatique</c:v>
                </c:pt>
                <c:pt idx="3">
                  <c:v>Ingénieurs et cadres techniques de l'industrie</c:v>
                </c:pt>
                <c:pt idx="4">
                  <c:v>Personnels d'études et de recherche</c:v>
                </c:pt>
              </c:strCache>
            </c:strRef>
          </c:cat>
          <c:val>
            <c:numRef>
              <c:f>'Graphique 33'!$C$4:$C$8</c:f>
              <c:numCache>
                <c:formatCode>0%</c:formatCode>
                <c:ptCount val="5"/>
                <c:pt idx="0">
                  <c:v>0.47311827956989244</c:v>
                </c:pt>
                <c:pt idx="1">
                  <c:v>0.26470588235294118</c:v>
                </c:pt>
                <c:pt idx="2">
                  <c:v>0.3411764705882353</c:v>
                </c:pt>
                <c:pt idx="3">
                  <c:v>0.38150289017341044</c:v>
                </c:pt>
                <c:pt idx="4">
                  <c:v>0.13969849246231156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C-4565-BD99-48A2D56B2C44}"/>
            </c:ext>
          </c:extLst>
        </c:ser>
        <c:ser>
          <c:idx val="2"/>
          <c:order val="2"/>
          <c:tx>
            <c:strRef>
              <c:f>'Graphique 33'!$D$3</c:f>
              <c:strCache>
                <c:ptCount val="1"/>
                <c:pt idx="0">
                  <c:v>École de commerce</c:v>
                </c:pt>
              </c:strCache>
            </c:strRef>
          </c:tx>
          <c:spPr>
            <a:solidFill>
              <a:srgbClr val="C7C7C7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C-4565-BD99-48A2D56B2C4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C-4565-BD99-48A2D56B2C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33'!$A$4:$A$8</c:f>
              <c:strCache>
                <c:ptCount val="5"/>
                <c:pt idx="0">
                  <c:v>Cadres du bâtiment et des travaux publics</c:v>
                </c:pt>
                <c:pt idx="1">
                  <c:v>Cadres commerciaux et technico-commerciaux</c:v>
                </c:pt>
                <c:pt idx="2">
                  <c:v>Ingénieurs de l'informatique</c:v>
                </c:pt>
                <c:pt idx="3">
                  <c:v>Ingénieurs et cadres techniques de l'industrie</c:v>
                </c:pt>
                <c:pt idx="4">
                  <c:v>Personnels d'études et de recherche</c:v>
                </c:pt>
              </c:strCache>
            </c:strRef>
          </c:cat>
          <c:val>
            <c:numRef>
              <c:f>'Graphique 33'!$D$4:$D$8</c:f>
              <c:numCache>
                <c:formatCode>0%</c:formatCode>
                <c:ptCount val="5"/>
                <c:pt idx="0">
                  <c:v>0</c:v>
                </c:pt>
                <c:pt idx="1">
                  <c:v>0.31176470588235294</c:v>
                </c:pt>
                <c:pt idx="2">
                  <c:v>5.4901960784313725E-2</c:v>
                </c:pt>
                <c:pt idx="3">
                  <c:v>2.3121387283236993E-2</c:v>
                </c:pt>
                <c:pt idx="4">
                  <c:v>3.015075376884422E-3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C-4565-BD99-48A2D56B2C44}"/>
            </c:ext>
          </c:extLst>
        </c:ser>
        <c:ser>
          <c:idx val="3"/>
          <c:order val="3"/>
          <c:tx>
            <c:strRef>
              <c:f>'Graphique 33'!$E$3</c:f>
              <c:strCache>
                <c:ptCount val="1"/>
                <c:pt idx="0">
                  <c:v>Doctorat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33'!$A$4:$A$8</c:f>
              <c:strCache>
                <c:ptCount val="5"/>
                <c:pt idx="0">
                  <c:v>Cadres du bâtiment et des travaux publics</c:v>
                </c:pt>
                <c:pt idx="1">
                  <c:v>Cadres commerciaux et technico-commerciaux</c:v>
                </c:pt>
                <c:pt idx="2">
                  <c:v>Ingénieurs de l'informatique</c:v>
                </c:pt>
                <c:pt idx="3">
                  <c:v>Ingénieurs et cadres techniques de l'industrie</c:v>
                </c:pt>
                <c:pt idx="4">
                  <c:v>Personnels d'études et de recherche</c:v>
                </c:pt>
              </c:strCache>
            </c:strRef>
          </c:cat>
          <c:val>
            <c:numRef>
              <c:f>'Graphique 33'!$E$4:$E$8</c:f>
              <c:numCache>
                <c:formatCode>0%</c:formatCode>
                <c:ptCount val="5"/>
                <c:pt idx="0">
                  <c:v>9.6774193548387094E-2</c:v>
                </c:pt>
                <c:pt idx="1">
                  <c:v>5.2941176470588235E-2</c:v>
                </c:pt>
                <c:pt idx="2">
                  <c:v>0.20784313725490194</c:v>
                </c:pt>
                <c:pt idx="3">
                  <c:v>0.25144508670520227</c:v>
                </c:pt>
                <c:pt idx="4">
                  <c:v>0.74271356783919595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C-4565-BD99-48A2D56B2C44}"/>
            </c:ext>
          </c:extLst>
        </c:ser>
        <c:ser>
          <c:idx val="4"/>
          <c:order val="4"/>
          <c:tx>
            <c:strRef>
              <c:f>'Graphique 33'!$F$3</c:f>
              <c:strCache>
                <c:ptCount val="1"/>
                <c:pt idx="0">
                  <c:v>Autres</c:v>
                </c:pt>
              </c:strCache>
            </c:strRef>
          </c:tx>
          <c:spPr>
            <a:pattFill prst="pct50">
              <a:fgClr>
                <a:srgbClr val="36A8E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fld id="{60221B4D-3EFB-4001-8A04-C8AC8673F1EC}" type="VALUE">
                      <a:rPr 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62C-4565-BD99-48A2D56B2C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33'!$A$4:$A$8</c:f>
              <c:strCache>
                <c:ptCount val="5"/>
                <c:pt idx="0">
                  <c:v>Cadres du bâtiment et des travaux publics</c:v>
                </c:pt>
                <c:pt idx="1">
                  <c:v>Cadres commerciaux et technico-commerciaux</c:v>
                </c:pt>
                <c:pt idx="2">
                  <c:v>Ingénieurs de l'informatique</c:v>
                </c:pt>
                <c:pt idx="3">
                  <c:v>Ingénieurs et cadres techniques de l'industrie</c:v>
                </c:pt>
                <c:pt idx="4">
                  <c:v>Personnels d'études et de recherche</c:v>
                </c:pt>
              </c:strCache>
            </c:strRef>
          </c:cat>
          <c:val>
            <c:numRef>
              <c:f>'Graphique 33'!$F$4:$F$8</c:f>
              <c:numCache>
                <c:formatCode>0%</c:formatCode>
                <c:ptCount val="5"/>
                <c:pt idx="0">
                  <c:v>4.3010752688172046E-2</c:v>
                </c:pt>
                <c:pt idx="1">
                  <c:v>0.14705882352941177</c:v>
                </c:pt>
                <c:pt idx="2">
                  <c:v>9.4117647058823528E-2</c:v>
                </c:pt>
                <c:pt idx="3">
                  <c:v>6.358381502890173E-2</c:v>
                </c:pt>
                <c:pt idx="4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2C-4565-BD99-48A2D56B2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514081480"/>
        <c:axId val="514082464"/>
      </c:barChart>
      <c:catAx>
        <c:axId val="514081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082464"/>
        <c:crosses val="autoZero"/>
        <c:auto val="1"/>
        <c:lblAlgn val="ctr"/>
        <c:lblOffset val="100"/>
        <c:noMultiLvlLbl val="0"/>
      </c:catAx>
      <c:valAx>
        <c:axId val="51408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solidFill>
              <a:srgbClr val="C7C7C7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08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80729450223755"/>
          <c:y val="0.92591335057816015"/>
          <c:w val="0.59222111534692035"/>
          <c:h val="5.3292982157764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508358951973175"/>
          <c:y val="8.0257657992719833E-2"/>
          <c:w val="0.56895996561130224"/>
          <c:h val="0.843929844696060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34'!$B$2</c:f>
              <c:strCache>
                <c:ptCount val="1"/>
                <c:pt idx="0">
                  <c:v>Créations/destructions nettes d'emplois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4025221172867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96-491A-9AE3-47B786533547}"/>
                </c:ext>
              </c:extLst>
            </c:dLbl>
            <c:dLbl>
              <c:idx val="1"/>
              <c:layout>
                <c:manualLayout>
                  <c:x val="4.53669615638241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96-491A-9AE3-47B786533547}"/>
                </c:ext>
              </c:extLst>
            </c:dLbl>
            <c:dLbl>
              <c:idx val="2"/>
              <c:layout>
                <c:manualLayout>
                  <c:x val="3.4025221172867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96-491A-9AE3-47B786533547}"/>
                </c:ext>
              </c:extLst>
            </c:dLbl>
            <c:dLbl>
              <c:idx val="5"/>
              <c:layout>
                <c:manualLayout>
                  <c:x val="6.8050442345737091E-3"/>
                  <c:y val="-8.07781168872980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96-491A-9AE3-47B7865335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34'!$A$3:$A$17</c:f>
              <c:strCache>
                <c:ptCount val="15"/>
                <c:pt idx="0">
                  <c:v>Ingénieurs et cadres techniques de l'industrie</c:v>
                </c:pt>
                <c:pt idx="1">
                  <c:v>Techniciens et agents de maîtrise de la maintenance</c:v>
                </c:pt>
                <c:pt idx="2">
                  <c:v>Médecins et assimilés</c:v>
                </c:pt>
                <c:pt idx="3">
                  <c:v>Vendeurs</c:v>
                </c:pt>
                <c:pt idx="4">
                  <c:v>Ouvriers qualifiés du second œuvre du bâtiment</c:v>
                </c:pt>
                <c:pt idx="5">
                  <c:v>Ingénieurs de l'informatique</c:v>
                </c:pt>
                <c:pt idx="6">
                  <c:v>Ouvriers qualifiés de la manutention</c:v>
                </c:pt>
                <c:pt idx="7">
                  <c:v>Infirmiers, sages-femmes</c:v>
                </c:pt>
                <c:pt idx="8">
                  <c:v>Cadres commerciaux et technico-commerciaux</c:v>
                </c:pt>
                <c:pt idx="9">
                  <c:v>Cadres des services administratifs, comptables et financiers</c:v>
                </c:pt>
                <c:pt idx="10">
                  <c:v>Aides-soignants</c:v>
                </c:pt>
                <c:pt idx="11">
                  <c:v>Conducteurs de véhicules</c:v>
                </c:pt>
                <c:pt idx="12">
                  <c:v>Aides à domicile</c:v>
                </c:pt>
                <c:pt idx="13">
                  <c:v>Enseignants</c:v>
                </c:pt>
                <c:pt idx="14">
                  <c:v>Agents d'entretien</c:v>
                </c:pt>
              </c:strCache>
            </c:strRef>
          </c:cat>
          <c:val>
            <c:numRef>
              <c:f>'Graphique 34'!$B$3:$B$17</c:f>
              <c:numCache>
                <c:formatCode>#\ ##0\ </c:formatCode>
                <c:ptCount val="15"/>
                <c:pt idx="0">
                  <c:v>75248.834278111492</c:v>
                </c:pt>
                <c:pt idx="1">
                  <c:v>47701.838736191698</c:v>
                </c:pt>
                <c:pt idx="2">
                  <c:v>49237.696002738783</c:v>
                </c:pt>
                <c:pt idx="3">
                  <c:v>-1760.0405041598419</c:v>
                </c:pt>
                <c:pt idx="4">
                  <c:v>27434.002927442241</c:v>
                </c:pt>
                <c:pt idx="5">
                  <c:v>115057.715903704</c:v>
                </c:pt>
                <c:pt idx="6">
                  <c:v>79068.047088949214</c:v>
                </c:pt>
                <c:pt idx="7">
                  <c:v>112843.46353478001</c:v>
                </c:pt>
                <c:pt idx="8">
                  <c:v>109006.4907548093</c:v>
                </c:pt>
                <c:pt idx="9">
                  <c:v>75686.56862611504</c:v>
                </c:pt>
                <c:pt idx="10">
                  <c:v>109882.844300418</c:v>
                </c:pt>
                <c:pt idx="11">
                  <c:v>17697.089183982971</c:v>
                </c:pt>
                <c:pt idx="12">
                  <c:v>98204.210466212011</c:v>
                </c:pt>
                <c:pt idx="13">
                  <c:v>1146.0318379609221</c:v>
                </c:pt>
                <c:pt idx="14">
                  <c:v>26216.295020664049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96-491A-9AE3-47B786533547}"/>
            </c:ext>
          </c:extLst>
        </c:ser>
        <c:ser>
          <c:idx val="3"/>
          <c:order val="1"/>
          <c:tx>
            <c:strRef>
              <c:f>'Graphique 34'!$C$2</c:f>
              <c:strCache>
                <c:ptCount val="1"/>
                <c:pt idx="0">
                  <c:v>Départs en fin de carrière</c:v>
                </c:pt>
              </c:strCache>
            </c:strRef>
          </c:tx>
          <c:spPr>
            <a:solidFill>
              <a:srgbClr val="E67D0A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34'!$A$3:$A$17</c:f>
              <c:strCache>
                <c:ptCount val="15"/>
                <c:pt idx="0">
                  <c:v>Ingénieurs et cadres techniques de l'industrie</c:v>
                </c:pt>
                <c:pt idx="1">
                  <c:v>Techniciens et agents de maîtrise de la maintenance</c:v>
                </c:pt>
                <c:pt idx="2">
                  <c:v>Médecins et assimilés</c:v>
                </c:pt>
                <c:pt idx="3">
                  <c:v>Vendeurs</c:v>
                </c:pt>
                <c:pt idx="4">
                  <c:v>Ouvriers qualifiés du second œuvre du bâtiment</c:v>
                </c:pt>
                <c:pt idx="5">
                  <c:v>Ingénieurs de l'informatique</c:v>
                </c:pt>
                <c:pt idx="6">
                  <c:v>Ouvriers qualifiés de la manutention</c:v>
                </c:pt>
                <c:pt idx="7">
                  <c:v>Infirmiers, sages-femmes</c:v>
                </c:pt>
                <c:pt idx="8">
                  <c:v>Cadres commerciaux et technico-commerciaux</c:v>
                </c:pt>
                <c:pt idx="9">
                  <c:v>Cadres des services administratifs, comptables et financiers</c:v>
                </c:pt>
                <c:pt idx="10">
                  <c:v>Aides-soignants</c:v>
                </c:pt>
                <c:pt idx="11">
                  <c:v>Conducteurs de véhicules</c:v>
                </c:pt>
                <c:pt idx="12">
                  <c:v>Aides à domicile</c:v>
                </c:pt>
                <c:pt idx="13">
                  <c:v>Enseignants</c:v>
                </c:pt>
                <c:pt idx="14">
                  <c:v>Agents d'entretien</c:v>
                </c:pt>
              </c:strCache>
            </c:strRef>
          </c:cat>
          <c:val>
            <c:numRef>
              <c:f>'Graphique 34'!$C$3:$C$17</c:f>
              <c:numCache>
                <c:formatCode>#\ ##0\ </c:formatCode>
                <c:ptCount val="15"/>
                <c:pt idx="0">
                  <c:v>84906.670852639494</c:v>
                </c:pt>
                <c:pt idx="1">
                  <c:v>113397.47530290271</c:v>
                </c:pt>
                <c:pt idx="2">
                  <c:v>113293.5069818139</c:v>
                </c:pt>
                <c:pt idx="3">
                  <c:v>166833.9343438439</c:v>
                </c:pt>
                <c:pt idx="4">
                  <c:v>149839.63974043101</c:v>
                </c:pt>
                <c:pt idx="5">
                  <c:v>75404.920338265016</c:v>
                </c:pt>
                <c:pt idx="6">
                  <c:v>157202.264231134</c:v>
                </c:pt>
                <c:pt idx="7">
                  <c:v>142958.92214573931</c:v>
                </c:pt>
                <c:pt idx="8">
                  <c:v>176118.8751730267</c:v>
                </c:pt>
                <c:pt idx="9">
                  <c:v>212160.42175260032</c:v>
                </c:pt>
                <c:pt idx="10">
                  <c:v>180219.40820141087</c:v>
                </c:pt>
                <c:pt idx="11">
                  <c:v>282937.65058733523</c:v>
                </c:pt>
                <c:pt idx="12">
                  <c:v>207226.81615585441</c:v>
                </c:pt>
                <c:pt idx="13">
                  <c:v>327938.47186043428</c:v>
                </c:pt>
                <c:pt idx="14">
                  <c:v>462450.77411040105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96-491A-9AE3-47B786533547}"/>
            </c:ext>
          </c:extLst>
        </c:ser>
        <c:ser>
          <c:idx val="5"/>
          <c:order val="2"/>
          <c:tx>
            <c:strRef>
              <c:f>'Graphique 34'!$E$2</c:f>
              <c:strCache>
                <c:ptCount val="1"/>
                <c:pt idx="0">
                  <c:v>Jeunes débutants</c:v>
                </c:pt>
              </c:strCache>
            </c:strRef>
          </c:tx>
          <c:spPr>
            <a:solidFill>
              <a:srgbClr val="C01718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FF910CD-1F64-415B-B18D-F3F70A8D259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B96-491A-9AE3-47B78653354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1FC6C7F-8DE5-4222-8966-B799722CD2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B96-491A-9AE3-47B78653354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7EF5895-8CCF-4264-888F-1A30FB9F558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B96-491A-9AE3-47B786533547}"/>
                </c:ext>
              </c:extLst>
            </c:dLbl>
            <c:dLbl>
              <c:idx val="3"/>
              <c:layout>
                <c:manualLayout>
                  <c:x val="1.8135895873539254E-2"/>
                  <c:y val="0"/>
                </c:manualLayout>
              </c:layout>
              <c:tx>
                <c:rich>
                  <a:bodyPr/>
                  <a:lstStyle/>
                  <a:p>
                    <a:fld id="{6EBB4A90-7E13-44A7-8B9E-C280E7B8C57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B96-491A-9AE3-47B78653354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6BFBF4D-550A-4D28-8B8A-D8781B07EDD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B96-491A-9AE3-47B78653354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8084F26-6722-4329-A0C6-294D855D1A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B96-491A-9AE3-47B78653354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FCA2C1A-4339-441D-A870-F47CCBCC38B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B96-491A-9AE3-47B78653354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488E390-F559-4F5D-8FC2-4DE006F87D1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B96-491A-9AE3-47B78653354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9BCD57F-D4AB-4694-9E31-E313EC5D5B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B96-491A-9AE3-47B786533547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6EBDA833-BF41-414C-AFF8-DF338995B95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B96-491A-9AE3-47B786533547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FE747B8-8ED6-4460-AEFA-CBDAFE87B3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B96-491A-9AE3-47B786533547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4009BB6-209F-4F46-BC31-2823382689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B96-491A-9AE3-47B786533547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9E5FB59D-7C04-4D80-9A29-7BFDA8AE915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B96-491A-9AE3-47B786533547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C4E2666F-49D2-4702-BE84-3EE1607E83D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B96-491A-9AE3-47B786533547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8994B3F2-A008-4F7B-984D-A84B21C6EB0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B96-491A-9AE3-47B7865335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34'!$A$3:$A$17</c:f>
              <c:strCache>
                <c:ptCount val="15"/>
                <c:pt idx="0">
                  <c:v>Ingénieurs et cadres techniques de l'industrie</c:v>
                </c:pt>
                <c:pt idx="1">
                  <c:v>Techniciens et agents de maîtrise de la maintenance</c:v>
                </c:pt>
                <c:pt idx="2">
                  <c:v>Médecins et assimilés</c:v>
                </c:pt>
                <c:pt idx="3">
                  <c:v>Vendeurs</c:v>
                </c:pt>
                <c:pt idx="4">
                  <c:v>Ouvriers qualifiés du second œuvre du bâtiment</c:v>
                </c:pt>
                <c:pt idx="5">
                  <c:v>Ingénieurs de l'informatique</c:v>
                </c:pt>
                <c:pt idx="6">
                  <c:v>Ouvriers qualifiés de la manutention</c:v>
                </c:pt>
                <c:pt idx="7">
                  <c:v>Infirmiers, sages-femmes</c:v>
                </c:pt>
                <c:pt idx="8">
                  <c:v>Cadres commerciaux et technico-commerciaux</c:v>
                </c:pt>
                <c:pt idx="9">
                  <c:v>Cadres des services administratifs, comptables et financiers</c:v>
                </c:pt>
                <c:pt idx="10">
                  <c:v>Aides-soignants</c:v>
                </c:pt>
                <c:pt idx="11">
                  <c:v>Conducteurs de véhicules</c:v>
                </c:pt>
                <c:pt idx="12">
                  <c:v>Aides à domicile</c:v>
                </c:pt>
                <c:pt idx="13">
                  <c:v>Enseignants</c:v>
                </c:pt>
                <c:pt idx="14">
                  <c:v>Agents d'entretien</c:v>
                </c:pt>
              </c:strCache>
            </c:strRef>
          </c:cat>
          <c:val>
            <c:numRef>
              <c:f>'Graphique 34'!$E$3:$E$17</c:f>
              <c:numCache>
                <c:formatCode>#\ ##0\ </c:formatCode>
                <c:ptCount val="15"/>
                <c:pt idx="0">
                  <c:v>-141209.29334151151</c:v>
                </c:pt>
                <c:pt idx="1">
                  <c:v>-161531.2664965725</c:v>
                </c:pt>
                <c:pt idx="2">
                  <c:v>-159752.496253427</c:v>
                </c:pt>
                <c:pt idx="3">
                  <c:v>-347401.11077740561</c:v>
                </c:pt>
                <c:pt idx="4">
                  <c:v>-106708.24313265229</c:v>
                </c:pt>
                <c:pt idx="5">
                  <c:v>-155639.9544067588</c:v>
                </c:pt>
                <c:pt idx="6">
                  <c:v>-79669.628164704409</c:v>
                </c:pt>
                <c:pt idx="7">
                  <c:v>-260528.38966631709</c:v>
                </c:pt>
                <c:pt idx="8">
                  <c:v>-141160.2088921364</c:v>
                </c:pt>
                <c:pt idx="9">
                  <c:v>-174610.8354192668</c:v>
                </c:pt>
                <c:pt idx="10">
                  <c:v>-186245.6965453545</c:v>
                </c:pt>
                <c:pt idx="11">
                  <c:v>-100173.4572472736</c:v>
                </c:pt>
                <c:pt idx="12">
                  <c:v>-81473.465993475649</c:v>
                </c:pt>
                <c:pt idx="13">
                  <c:v>-260934.28290487191</c:v>
                </c:pt>
                <c:pt idx="14">
                  <c:v>-160428.78802700408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34'!$J$3:$J$17</c15:f>
                <c15:dlblRangeCache>
                  <c:ptCount val="15"/>
                  <c:pt idx="0">
                    <c:v>141</c:v>
                  </c:pt>
                  <c:pt idx="1">
                    <c:v>162</c:v>
                  </c:pt>
                  <c:pt idx="2">
                    <c:v>160</c:v>
                  </c:pt>
                  <c:pt idx="3">
                    <c:v>347</c:v>
                  </c:pt>
                  <c:pt idx="4">
                    <c:v>107</c:v>
                  </c:pt>
                  <c:pt idx="5">
                    <c:v>156</c:v>
                  </c:pt>
                  <c:pt idx="6">
                    <c:v>80</c:v>
                  </c:pt>
                  <c:pt idx="7">
                    <c:v>261</c:v>
                  </c:pt>
                  <c:pt idx="8">
                    <c:v>141</c:v>
                  </c:pt>
                  <c:pt idx="9">
                    <c:v>175</c:v>
                  </c:pt>
                  <c:pt idx="10">
                    <c:v>186</c:v>
                  </c:pt>
                  <c:pt idx="11">
                    <c:v>100</c:v>
                  </c:pt>
                  <c:pt idx="12">
                    <c:v>81</c:v>
                  </c:pt>
                  <c:pt idx="13">
                    <c:v>261</c:v>
                  </c:pt>
                  <c:pt idx="14">
                    <c:v>160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8B96-491A-9AE3-47B786533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40543215"/>
        <c:axId val="2140523663"/>
      </c:barChart>
      <c:scatterChart>
        <c:scatterStyle val="lineMarker"/>
        <c:varyColors val="0"/>
        <c:ser>
          <c:idx val="2"/>
          <c:order val="3"/>
          <c:tx>
            <c:strRef>
              <c:f>'Graphique 34'!$F$2</c:f>
              <c:strCache>
                <c:ptCount val="1"/>
                <c:pt idx="0">
                  <c:v>Déséquilibre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'Graphique 34'!$F$3:$F$17</c:f>
              <c:numCache>
                <c:formatCode>#\ ##0\ </c:formatCode>
                <c:ptCount val="15"/>
                <c:pt idx="0">
                  <c:v>18946.211789239489</c:v>
                </c:pt>
                <c:pt idx="1">
                  <c:v>-431.95245747809531</c:v>
                </c:pt>
                <c:pt idx="2">
                  <c:v>2778.7067311256833</c:v>
                </c:pt>
                <c:pt idx="3">
                  <c:v>-182327.21693772156</c:v>
                </c:pt>
                <c:pt idx="4">
                  <c:v>70565.399535220946</c:v>
                </c:pt>
                <c:pt idx="5">
                  <c:v>34822.681835210213</c:v>
                </c:pt>
                <c:pt idx="6">
                  <c:v>156600.68315537879</c:v>
                </c:pt>
                <c:pt idx="7">
                  <c:v>-4726.0039857977536</c:v>
                </c:pt>
                <c:pt idx="8">
                  <c:v>143965.15703569958</c:v>
                </c:pt>
                <c:pt idx="9">
                  <c:v>113236.15495944853</c:v>
                </c:pt>
                <c:pt idx="10">
                  <c:v>103856.55595647439</c:v>
                </c:pt>
                <c:pt idx="11">
                  <c:v>200461.28252404463</c:v>
                </c:pt>
                <c:pt idx="12">
                  <c:v>223957.56062859076</c:v>
                </c:pt>
                <c:pt idx="13">
                  <c:v>68150.220793523302</c:v>
                </c:pt>
                <c:pt idx="14">
                  <c:v>328238.28110406105</c:v>
                </c:pt>
              </c:numCache>
            </c:numRef>
          </c:xVal>
          <c:yVal>
            <c:numRef>
              <c:f>'Graphique 34'!$L$3:$L$17</c:f>
              <c:numCache>
                <c:formatCode>0.00</c:formatCode>
                <c:ptCount val="15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B96-491A-9AE3-47B786533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465472"/>
        <c:axId val="543466720"/>
      </c:scatterChart>
      <c:catAx>
        <c:axId val="2140543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140523663"/>
        <c:crosses val="autoZero"/>
        <c:auto val="1"/>
        <c:lblAlgn val="ctr"/>
        <c:lblOffset val="100"/>
        <c:noMultiLvlLbl val="0"/>
      </c:catAx>
      <c:valAx>
        <c:axId val="2140523663"/>
        <c:scaling>
          <c:orientation val="minMax"/>
          <c:max val="5000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\ ##0\ " sourceLinked="1"/>
        <c:majorTickMark val="none"/>
        <c:minorTickMark val="none"/>
        <c:tickLblPos val="high"/>
        <c:spPr>
          <a:noFill/>
          <a:ln>
            <a:solidFill>
              <a:srgbClr val="C7C7C7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140543215"/>
        <c:crosses val="autoZero"/>
        <c:crossBetween val="between"/>
        <c:minorUnit val="50"/>
        <c:dispUnits>
          <c:builtInUnit val="thousands"/>
          <c:dispUnitsLbl>
            <c:layout>
              <c:manualLayout>
                <c:xMode val="edge"/>
                <c:yMode val="edge"/>
                <c:x val="0.8894897431372647"/>
                <c:y val="1.1015325005863275E-3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</c:dispUnitsLbl>
        </c:dispUnits>
      </c:valAx>
      <c:valAx>
        <c:axId val="543466720"/>
        <c:scaling>
          <c:orientation val="minMax"/>
          <c:max val="15"/>
          <c:min val="0"/>
        </c:scaling>
        <c:delete val="1"/>
        <c:axPos val="r"/>
        <c:numFmt formatCode="0.00" sourceLinked="1"/>
        <c:majorTickMark val="out"/>
        <c:minorTickMark val="none"/>
        <c:tickLblPos val="nextTo"/>
        <c:crossAx val="543465472"/>
        <c:crosses val="max"/>
        <c:crossBetween val="midCat"/>
      </c:valAx>
      <c:valAx>
        <c:axId val="5434654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out"/>
        <c:minorTickMark val="none"/>
        <c:tickLblPos val="nextTo"/>
        <c:crossAx val="543466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4710209647714"/>
          <c:y val="0.93888905850369209"/>
          <c:w val="0.61732610144975864"/>
          <c:h val="4.2097797598119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61563597371121"/>
          <c:y val="0.10354949653661716"/>
          <c:w val="0.5125542129530597"/>
          <c:h val="0.806310163034761"/>
        </c:manualLayout>
      </c:layout>
      <c:barChart>
        <c:barDir val="bar"/>
        <c:grouping val="stack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'Graphique 35'!$O$3:$O$17</c:f>
              <c:numCache>
                <c:formatCode>0</c:formatCode>
                <c:ptCount val="15"/>
                <c:pt idx="0" formatCode="General">
                  <c:v>500000</c:v>
                </c:pt>
                <c:pt idx="1">
                  <c:v>500000</c:v>
                </c:pt>
                <c:pt idx="2">
                  <c:v>500000</c:v>
                </c:pt>
                <c:pt idx="3">
                  <c:v>500000</c:v>
                </c:pt>
                <c:pt idx="4">
                  <c:v>500000</c:v>
                </c:pt>
                <c:pt idx="5">
                  <c:v>500000</c:v>
                </c:pt>
                <c:pt idx="6">
                  <c:v>500000</c:v>
                </c:pt>
                <c:pt idx="7">
                  <c:v>500000</c:v>
                </c:pt>
                <c:pt idx="8">
                  <c:v>500000</c:v>
                </c:pt>
                <c:pt idx="9">
                  <c:v>500000</c:v>
                </c:pt>
                <c:pt idx="10">
                  <c:v>500000</c:v>
                </c:pt>
                <c:pt idx="11">
                  <c:v>500000</c:v>
                </c:pt>
                <c:pt idx="12">
                  <c:v>500000</c:v>
                </c:pt>
                <c:pt idx="13">
                  <c:v>500000</c:v>
                </c:pt>
                <c:pt idx="14">
                  <c:v>500000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17-4886-B64C-F64D21EFDF5E}"/>
            </c:ext>
          </c:extLst>
        </c:ser>
        <c:ser>
          <c:idx val="0"/>
          <c:order val="1"/>
          <c:tx>
            <c:strRef>
              <c:f>'Graphique 35'!$B$2</c:f>
              <c:strCache>
                <c:ptCount val="1"/>
                <c:pt idx="0">
                  <c:v>Créations/destructions nettes d'emplois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35'!$A$3:$A$17</c:f>
              <c:strCache>
                <c:ptCount val="15"/>
                <c:pt idx="0">
                  <c:v>Techniciens et agents de maîtrise des industries mécaniques</c:v>
                </c:pt>
                <c:pt idx="1">
                  <c:v>Ouvriers qualifiés du gros œuvre du bâtiment</c:v>
                </c:pt>
                <c:pt idx="2">
                  <c:v>Personnels de ménage</c:v>
                </c:pt>
                <c:pt idx="3">
                  <c:v>Agriculteurs, éleveurs, sylviculteurs, bûcherons</c:v>
                </c:pt>
                <c:pt idx="4">
                  <c:v>Enseignants</c:v>
                </c:pt>
                <c:pt idx="5">
                  <c:v>Ouvriers qualifiés du second œuvre du bâtiment</c:v>
                </c:pt>
                <c:pt idx="6">
                  <c:v>Aides-soignants</c:v>
                </c:pt>
                <c:pt idx="7">
                  <c:v>Professions intermédiaires administratives de la fonction publique (catégorie B et assimilés)</c:v>
                </c:pt>
                <c:pt idx="8">
                  <c:v>Assistantes maternelles</c:v>
                </c:pt>
                <c:pt idx="9">
                  <c:v>Cadres des services administratifs, comptables et financiers</c:v>
                </c:pt>
                <c:pt idx="10">
                  <c:v>Cadres commerciaux et technico-commerciaux</c:v>
                </c:pt>
                <c:pt idx="11">
                  <c:v>Ouvriers qualifiés de la manutention</c:v>
                </c:pt>
                <c:pt idx="12">
                  <c:v>Conducteurs de véhicules</c:v>
                </c:pt>
                <c:pt idx="13">
                  <c:v>Aides à domicile</c:v>
                </c:pt>
                <c:pt idx="14">
                  <c:v>Agents d'entretien</c:v>
                </c:pt>
              </c:strCache>
            </c:strRef>
          </c:cat>
          <c:val>
            <c:numRef>
              <c:f>'Graphique 35'!$B$3:$B$17</c:f>
              <c:numCache>
                <c:formatCode>#\ ##0\ </c:formatCode>
                <c:ptCount val="15"/>
                <c:pt idx="0">
                  <c:v>13015.730184933202</c:v>
                </c:pt>
                <c:pt idx="1">
                  <c:v>10455.02363005089</c:v>
                </c:pt>
                <c:pt idx="2">
                  <c:v>3882.561308757106</c:v>
                </c:pt>
                <c:pt idx="3">
                  <c:v>-23418.079116333749</c:v>
                </c:pt>
                <c:pt idx="4">
                  <c:v>1146.0318379609221</c:v>
                </c:pt>
                <c:pt idx="5">
                  <c:v>27434.002927442241</c:v>
                </c:pt>
                <c:pt idx="6">
                  <c:v>109882.844300418</c:v>
                </c:pt>
                <c:pt idx="7">
                  <c:v>3266.6413378244879</c:v>
                </c:pt>
                <c:pt idx="8">
                  <c:v>-5117.4098711502675</c:v>
                </c:pt>
                <c:pt idx="9">
                  <c:v>75686.56862611504</c:v>
                </c:pt>
                <c:pt idx="10">
                  <c:v>109006.4907548093</c:v>
                </c:pt>
                <c:pt idx="11">
                  <c:v>79068.047088949214</c:v>
                </c:pt>
                <c:pt idx="12">
                  <c:v>17697.089183982971</c:v>
                </c:pt>
                <c:pt idx="13">
                  <c:v>98204.210466212011</c:v>
                </c:pt>
                <c:pt idx="14">
                  <c:v>26216.295020664049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7-4886-B64C-F64D21EFDF5E}"/>
            </c:ext>
          </c:extLst>
        </c:ser>
        <c:ser>
          <c:idx val="3"/>
          <c:order val="2"/>
          <c:tx>
            <c:strRef>
              <c:f>'Graphique 35'!$C$2</c:f>
              <c:strCache>
                <c:ptCount val="1"/>
                <c:pt idx="0">
                  <c:v>Départs en fin de carrière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39947668376859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17-4886-B64C-F64D21EFDF5E}"/>
                </c:ext>
              </c:extLst>
            </c:dLbl>
            <c:dLbl>
              <c:idx val="1"/>
              <c:layout>
                <c:manualLayout>
                  <c:x val="1.7699552264690638E-2"/>
                  <c:y val="-1.58396624618874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17-4886-B64C-F64D21EFDF5E}"/>
                </c:ext>
              </c:extLst>
            </c:dLbl>
            <c:dLbl>
              <c:idx val="2"/>
              <c:layout>
                <c:manualLayout>
                  <c:x val="-5.0555034457632989E-3"/>
                  <c:y val="2.15997892404824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17-4886-B64C-F64D21EFDF5E}"/>
                </c:ext>
              </c:extLst>
            </c:dLbl>
            <c:dLbl>
              <c:idx val="7"/>
              <c:layout>
                <c:manualLayout>
                  <c:x val="3.556333087837175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17-4886-B64C-F64D21EFDF5E}"/>
                </c:ext>
              </c:extLst>
            </c:dLbl>
            <c:dLbl>
              <c:idx val="8"/>
              <c:layout>
                <c:manualLayout>
                  <c:x val="3.689793447414677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17-4886-B64C-F64D21EFDF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35'!$A$3:$A$17</c:f>
              <c:strCache>
                <c:ptCount val="15"/>
                <c:pt idx="0">
                  <c:v>Techniciens et agents de maîtrise des industries mécaniques</c:v>
                </c:pt>
                <c:pt idx="1">
                  <c:v>Ouvriers qualifiés du gros œuvre du bâtiment</c:v>
                </c:pt>
                <c:pt idx="2">
                  <c:v>Personnels de ménage</c:v>
                </c:pt>
                <c:pt idx="3">
                  <c:v>Agriculteurs, éleveurs, sylviculteurs, bûcherons</c:v>
                </c:pt>
                <c:pt idx="4">
                  <c:v>Enseignants</c:v>
                </c:pt>
                <c:pt idx="5">
                  <c:v>Ouvriers qualifiés du second œuvre du bâtiment</c:v>
                </c:pt>
                <c:pt idx="6">
                  <c:v>Aides-soignants</c:v>
                </c:pt>
                <c:pt idx="7">
                  <c:v>Professions intermédiaires administratives de la fonction publique (catégorie B et assimilés)</c:v>
                </c:pt>
                <c:pt idx="8">
                  <c:v>Assistantes maternelles</c:v>
                </c:pt>
                <c:pt idx="9">
                  <c:v>Cadres des services administratifs, comptables et financiers</c:v>
                </c:pt>
                <c:pt idx="10">
                  <c:v>Cadres commerciaux et technico-commerciaux</c:v>
                </c:pt>
                <c:pt idx="11">
                  <c:v>Ouvriers qualifiés de la manutention</c:v>
                </c:pt>
                <c:pt idx="12">
                  <c:v>Conducteurs de véhicules</c:v>
                </c:pt>
                <c:pt idx="13">
                  <c:v>Aides à domicile</c:v>
                </c:pt>
                <c:pt idx="14">
                  <c:v>Agents d'entretien</c:v>
                </c:pt>
              </c:strCache>
            </c:strRef>
          </c:cat>
          <c:val>
            <c:numRef>
              <c:f>'Graphique 35'!$C$3:$C$17</c:f>
              <c:numCache>
                <c:formatCode>#\ ##0\ </c:formatCode>
                <c:ptCount val="15"/>
                <c:pt idx="0">
                  <c:v>86659.904460573511</c:v>
                </c:pt>
                <c:pt idx="1">
                  <c:v>100841.9065704033</c:v>
                </c:pt>
                <c:pt idx="2">
                  <c:v>75361.718750307511</c:v>
                </c:pt>
                <c:pt idx="3">
                  <c:v>181654.49392722241</c:v>
                </c:pt>
                <c:pt idx="4">
                  <c:v>327938.47186043428</c:v>
                </c:pt>
                <c:pt idx="5">
                  <c:v>149839.63974043101</c:v>
                </c:pt>
                <c:pt idx="6">
                  <c:v>180219.40820141087</c:v>
                </c:pt>
                <c:pt idx="7">
                  <c:v>153227.09174509151</c:v>
                </c:pt>
                <c:pt idx="8">
                  <c:v>153833.3841900024</c:v>
                </c:pt>
                <c:pt idx="9">
                  <c:v>212160.42175260032</c:v>
                </c:pt>
                <c:pt idx="10">
                  <c:v>176118.8751730267</c:v>
                </c:pt>
                <c:pt idx="11">
                  <c:v>157202.264231134</c:v>
                </c:pt>
                <c:pt idx="12">
                  <c:v>282937.65058733523</c:v>
                </c:pt>
                <c:pt idx="13">
                  <c:v>207226.81615585441</c:v>
                </c:pt>
                <c:pt idx="14">
                  <c:v>462450.77411040105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17-4886-B64C-F64D21EFDF5E}"/>
            </c:ext>
          </c:extLst>
        </c:ser>
        <c:ser>
          <c:idx val="5"/>
          <c:order val="3"/>
          <c:tx>
            <c:strRef>
              <c:f>'Graphique 35'!$E$2</c:f>
              <c:strCache>
                <c:ptCount val="1"/>
                <c:pt idx="0">
                  <c:v>Jeunes débutants</c:v>
                </c:pt>
              </c:strCache>
            </c:strRef>
          </c:tx>
          <c:spPr>
            <a:solidFill>
              <a:srgbClr val="C0171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C70697C-CD7E-4283-A7F1-E4BF642A048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317-4886-B64C-F64D21EFDF5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D5378E-1350-4445-8D4B-E3EAF62F538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317-4886-B64C-F64D21EFDF5E}"/>
                </c:ext>
              </c:extLst>
            </c:dLbl>
            <c:dLbl>
              <c:idx val="2"/>
              <c:layout>
                <c:manualLayout>
                  <c:x val="-1.168445172090353E-2"/>
                  <c:y val="0"/>
                </c:manualLayout>
              </c:layout>
              <c:tx>
                <c:rich>
                  <a:bodyPr/>
                  <a:lstStyle/>
                  <a:p>
                    <a:fld id="{823C2F91-D590-418D-B659-2C33E885B58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317-4886-B64C-F64D21EFDF5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7E75BBD-62FA-496C-B29F-0EF4D7D52D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317-4886-B64C-F64D21EFDF5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82B29BE-3DE4-4221-B995-9BEF60A392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317-4886-B64C-F64D21EFDF5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97CD5CD-FA8D-4AF9-AA59-FC35204A0D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317-4886-B64C-F64D21EFDF5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04F2338-8ADB-42C5-A36D-F50E13E154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317-4886-B64C-F64D21EFDF5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997BF18-2491-48CE-8E0A-BA2551D566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317-4886-B64C-F64D21EFDF5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CBE2498-590C-489A-82CB-A0FFC5086D8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317-4886-B64C-F64D21EFDF5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3C84574-4A76-40A5-B075-E2F1FB4D683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317-4886-B64C-F64D21EFDF5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AEDC03D-76FE-4566-9FA8-5FE5B71E6F0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317-4886-B64C-F64D21EFDF5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6EAE6B9-18E0-43B3-BA96-49501E53C5C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317-4886-B64C-F64D21EFDF5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711BF43-B736-4320-B25F-F354C10B37D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317-4886-B64C-F64D21EFDF5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E1E7B53-3B85-41CD-B1D0-5A7059D5FF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317-4886-B64C-F64D21EFDF5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1D2DE0C-816D-4FFB-8757-FAA3F89ADC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317-4886-B64C-F64D21EFDF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35'!$A$3:$A$17</c:f>
              <c:strCache>
                <c:ptCount val="15"/>
                <c:pt idx="0">
                  <c:v>Techniciens et agents de maîtrise des industries mécaniques</c:v>
                </c:pt>
                <c:pt idx="1">
                  <c:v>Ouvriers qualifiés du gros œuvre du bâtiment</c:v>
                </c:pt>
                <c:pt idx="2">
                  <c:v>Personnels de ménage</c:v>
                </c:pt>
                <c:pt idx="3">
                  <c:v>Agriculteurs, éleveurs, sylviculteurs, bûcherons</c:v>
                </c:pt>
                <c:pt idx="4">
                  <c:v>Enseignants</c:v>
                </c:pt>
                <c:pt idx="5">
                  <c:v>Ouvriers qualifiés du second œuvre du bâtiment</c:v>
                </c:pt>
                <c:pt idx="6">
                  <c:v>Aides-soignants</c:v>
                </c:pt>
                <c:pt idx="7">
                  <c:v>Professions intermédiaires administratives de la fonction publique (catégorie B et assimilés)</c:v>
                </c:pt>
                <c:pt idx="8">
                  <c:v>Assistantes maternelles</c:v>
                </c:pt>
                <c:pt idx="9">
                  <c:v>Cadres des services administratifs, comptables et financiers</c:v>
                </c:pt>
                <c:pt idx="10">
                  <c:v>Cadres commerciaux et technico-commerciaux</c:v>
                </c:pt>
                <c:pt idx="11">
                  <c:v>Ouvriers qualifiés de la manutention</c:v>
                </c:pt>
                <c:pt idx="12">
                  <c:v>Conducteurs de véhicules</c:v>
                </c:pt>
                <c:pt idx="13">
                  <c:v>Aides à domicile</c:v>
                </c:pt>
                <c:pt idx="14">
                  <c:v>Agents d'entretien</c:v>
                </c:pt>
              </c:strCache>
            </c:strRef>
          </c:cat>
          <c:val>
            <c:numRef>
              <c:f>'Graphique 35'!$E$3:$E$17</c:f>
              <c:numCache>
                <c:formatCode>#\ ##0\ </c:formatCode>
                <c:ptCount val="15"/>
                <c:pt idx="0">
                  <c:v>-41319.244115523456</c:v>
                </c:pt>
                <c:pt idx="1">
                  <c:v>-47208.703219487827</c:v>
                </c:pt>
                <c:pt idx="2">
                  <c:v>-14085.426807096861</c:v>
                </c:pt>
                <c:pt idx="3">
                  <c:v>-92617.995431487274</c:v>
                </c:pt>
                <c:pt idx="4">
                  <c:v>-260934.28290487191</c:v>
                </c:pt>
                <c:pt idx="5">
                  <c:v>-106708.24313265229</c:v>
                </c:pt>
                <c:pt idx="6">
                  <c:v>-186245.6965453545</c:v>
                </c:pt>
                <c:pt idx="7">
                  <c:v>-51341.610519897447</c:v>
                </c:pt>
                <c:pt idx="8">
                  <c:v>-41832.295912697839</c:v>
                </c:pt>
                <c:pt idx="9">
                  <c:v>-174610.8354192668</c:v>
                </c:pt>
                <c:pt idx="10">
                  <c:v>-141160.2088921364</c:v>
                </c:pt>
                <c:pt idx="11">
                  <c:v>-79669.628164704409</c:v>
                </c:pt>
                <c:pt idx="12">
                  <c:v>-100173.4572472736</c:v>
                </c:pt>
                <c:pt idx="13">
                  <c:v>-81473.465993475649</c:v>
                </c:pt>
                <c:pt idx="14">
                  <c:v>-160428.78802700408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35'!$M$3:$M$17</c15:f>
                <c15:dlblRangeCache>
                  <c:ptCount val="15"/>
                  <c:pt idx="0">
                    <c:v>41</c:v>
                  </c:pt>
                  <c:pt idx="1">
                    <c:v>47</c:v>
                  </c:pt>
                  <c:pt idx="2">
                    <c:v>14</c:v>
                  </c:pt>
                  <c:pt idx="3">
                    <c:v>93</c:v>
                  </c:pt>
                  <c:pt idx="4">
                    <c:v>261</c:v>
                  </c:pt>
                  <c:pt idx="5">
                    <c:v>107</c:v>
                  </c:pt>
                  <c:pt idx="6">
                    <c:v>186</c:v>
                  </c:pt>
                  <c:pt idx="7">
                    <c:v>51</c:v>
                  </c:pt>
                  <c:pt idx="8">
                    <c:v>42</c:v>
                  </c:pt>
                  <c:pt idx="9">
                    <c:v>175</c:v>
                  </c:pt>
                  <c:pt idx="10">
                    <c:v>141</c:v>
                  </c:pt>
                  <c:pt idx="11">
                    <c:v>80</c:v>
                  </c:pt>
                  <c:pt idx="12">
                    <c:v>100</c:v>
                  </c:pt>
                  <c:pt idx="13">
                    <c:v>81</c:v>
                  </c:pt>
                  <c:pt idx="14">
                    <c:v>160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E317-4886-B64C-F64D21EF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40543215"/>
        <c:axId val="2140523663"/>
      </c:barChart>
      <c:scatterChart>
        <c:scatterStyle val="lineMarker"/>
        <c:varyColors val="0"/>
        <c:ser>
          <c:idx val="2"/>
          <c:order val="4"/>
          <c:tx>
            <c:strRef>
              <c:f>'Graphique 35'!$F$2</c:f>
              <c:strCache>
                <c:ptCount val="1"/>
                <c:pt idx="0">
                  <c:v>Déséquilibre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'Graphique 35'!$F$3:$F$17</c:f>
              <c:numCache>
                <c:formatCode>#\ ##0\ </c:formatCode>
                <c:ptCount val="15"/>
                <c:pt idx="0">
                  <c:v>58356.390529983255</c:v>
                </c:pt>
                <c:pt idx="1">
                  <c:v>64088.226980966356</c:v>
                </c:pt>
                <c:pt idx="2">
                  <c:v>65158.853251967761</c:v>
                </c:pt>
                <c:pt idx="3">
                  <c:v>65618.419379401399</c:v>
                </c:pt>
                <c:pt idx="4">
                  <c:v>68150.220793523302</c:v>
                </c:pt>
                <c:pt idx="5">
                  <c:v>70565.399535220946</c:v>
                </c:pt>
                <c:pt idx="6">
                  <c:v>103856.55595647439</c:v>
                </c:pt>
                <c:pt idx="7">
                  <c:v>105152.12256301855</c:v>
                </c:pt>
                <c:pt idx="8">
                  <c:v>106883.67840615429</c:v>
                </c:pt>
                <c:pt idx="9">
                  <c:v>113236.15495944853</c:v>
                </c:pt>
                <c:pt idx="10">
                  <c:v>143965.15703569958</c:v>
                </c:pt>
                <c:pt idx="11">
                  <c:v>156600.68315537879</c:v>
                </c:pt>
                <c:pt idx="12">
                  <c:v>200461.28252404463</c:v>
                </c:pt>
                <c:pt idx="13">
                  <c:v>223957.56062859076</c:v>
                </c:pt>
                <c:pt idx="14">
                  <c:v>328238.28110406105</c:v>
                </c:pt>
              </c:numCache>
            </c:numRef>
          </c:xVal>
          <c:yVal>
            <c:numRef>
              <c:f>'Graphique 35'!$L$3:$L$17</c:f>
              <c:numCache>
                <c:formatCode>General</c:formatCode>
                <c:ptCount val="15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317-4886-B64C-F64D21EF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465472"/>
        <c:axId val="543466720"/>
      </c:scatterChart>
      <c:catAx>
        <c:axId val="2140543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140523663"/>
        <c:crosses val="autoZero"/>
        <c:auto val="1"/>
        <c:lblAlgn val="ctr"/>
        <c:lblOffset val="100"/>
        <c:noMultiLvlLbl val="0"/>
      </c:catAx>
      <c:valAx>
        <c:axId val="2140523663"/>
        <c:scaling>
          <c:orientation val="minMax"/>
          <c:max val="500000"/>
        </c:scaling>
        <c:delete val="0"/>
        <c:axPos val="b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high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140543215"/>
        <c:crosses val="autoZero"/>
        <c:crossBetween val="between"/>
        <c:minorUnit val="50"/>
        <c:dispUnits>
          <c:builtInUnit val="thousands"/>
          <c:dispUnitsLbl>
            <c:layout>
              <c:manualLayout>
                <c:xMode val="edge"/>
                <c:yMode val="edge"/>
                <c:x val="0.92343200349529131"/>
                <c:y val="1.7706999703238455E-2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</c:dispUnitsLbl>
        </c:dispUnits>
      </c:valAx>
      <c:valAx>
        <c:axId val="543466720"/>
        <c:scaling>
          <c:orientation val="minMax"/>
          <c:max val="15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543465472"/>
        <c:crosses val="max"/>
        <c:crossBetween val="midCat"/>
      </c:valAx>
      <c:valAx>
        <c:axId val="543465472"/>
        <c:scaling>
          <c:orientation val="minMax"/>
        </c:scaling>
        <c:delete val="1"/>
        <c:axPos val="b"/>
        <c:numFmt formatCode="#\ ##0\ " sourceLinked="1"/>
        <c:majorTickMark val="out"/>
        <c:minorTickMark val="none"/>
        <c:tickLblPos val="nextTo"/>
        <c:crossAx val="543466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2694256056813451"/>
          <c:y val="0.93157420069086028"/>
          <c:w val="0.57305743943186538"/>
          <c:h val="4.1678238994694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="1"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04425255730006E-2"/>
          <c:y val="1.6606902670852325E-2"/>
          <c:w val="0.90985413708532337"/>
          <c:h val="0.85873681153014181"/>
        </c:manualLayout>
      </c:layout>
      <c:scatterChart>
        <c:scatterStyle val="lineMarker"/>
        <c:varyColors val="0"/>
        <c:ser>
          <c:idx val="3"/>
          <c:order val="0"/>
          <c:tx>
            <c:v>Faibles à rares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8.0529191832039118E-2"/>
                  <c:y val="-2.0512817751824786E-2"/>
                </c:manualLayout>
              </c:layout>
              <c:tx>
                <c:rich>
                  <a:bodyPr/>
                  <a:lstStyle/>
                  <a:p>
                    <a:fld id="{39293FD2-ED7A-4743-87AD-B7F640FFB95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12F-4E34-A428-5383B3AC10EE}"/>
                </c:ext>
              </c:extLst>
            </c:dLbl>
            <c:dLbl>
              <c:idx val="1"/>
              <c:layout>
                <c:manualLayout>
                  <c:x val="-2.4734011354706632E-2"/>
                  <c:y val="3.76068998442828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BEE83C5-558B-4F07-8508-E5F5BC35FCF8}" type="CELLRANGE">
                      <a:rPr lang="en-US" b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434237135371"/>
                      <c:h val="5.467527361528048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12F-4E34-A428-5383B3AC10EE}"/>
                </c:ext>
              </c:extLst>
            </c:dLbl>
            <c:dLbl>
              <c:idx val="2"/>
              <c:layout>
                <c:manualLayout>
                  <c:x val="-0.11044012509652859"/>
                  <c:y val="-4.7863241420924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E3F52B-34D2-4FC3-9621-018A702D3C9F}" type="CELLRANGE">
                      <a:rPr lang="en-US" b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19274014389271"/>
                      <c:h val="7.003417860768845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12F-4E34-A428-5383B3AC10EE}"/>
                </c:ext>
              </c:extLst>
            </c:dLbl>
            <c:dLbl>
              <c:idx val="3"/>
              <c:layout>
                <c:manualLayout>
                  <c:x val="-6.0972102387115326E-2"/>
                  <c:y val="2.3931620710462249E-2"/>
                </c:manualLayout>
              </c:layout>
              <c:tx>
                <c:rich>
                  <a:bodyPr/>
                  <a:lstStyle/>
                  <a:p>
                    <a:fld id="{E78B7D97-CCBF-4706-B909-235D03AC49B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12F-4E34-A428-5383B3AC10EE}"/>
                </c:ext>
              </c:extLst>
            </c:dLbl>
            <c:dLbl>
              <c:idx val="4"/>
              <c:layout>
                <c:manualLayout>
                  <c:x val="-0.14380212827149846"/>
                  <c:y val="5.1282044379561964E-3"/>
                </c:manualLayout>
              </c:layout>
              <c:tx>
                <c:rich>
                  <a:bodyPr/>
                  <a:lstStyle/>
                  <a:p>
                    <a:fld id="{77AA2F2B-257A-4B46-8E80-FBDD11B742D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12F-4E34-A428-5383B3AC10EE}"/>
                </c:ext>
              </c:extLst>
            </c:dLbl>
            <c:dLbl>
              <c:idx val="5"/>
              <c:layout>
                <c:manualLayout>
                  <c:x val="-0.18341624035563286"/>
                  <c:y val="3.16240619659382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3F71E34-3009-4AD4-AF36-6DA40AC764F0}" type="CELLRANGE">
                      <a:rPr lang="en-US" b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74206427388985"/>
                      <c:h val="4.43931564179074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12F-4E34-A428-5383B3AC10EE}"/>
                </c:ext>
              </c:extLst>
            </c:dLbl>
            <c:dLbl>
              <c:idx val="6"/>
              <c:layout>
                <c:manualLayout>
                  <c:x val="-0.13114745039958875"/>
                  <c:y val="-1.70940147931873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C8E0CE1-81B9-408E-9991-A3CABFA58C9C}" type="CELLRANGE">
                      <a:rPr lang="en-US" b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6529069543615"/>
                      <c:h val="4.441886473936809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12F-4E34-A428-5383B3AC10EE}"/>
                </c:ext>
              </c:extLst>
            </c:dLbl>
            <c:dLbl>
              <c:idx val="7"/>
              <c:layout>
                <c:manualLayout>
                  <c:x val="-0.14380217356350733"/>
                  <c:y val="-3.418802958637464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87B4F53-1A78-413C-A72F-3BEB8829C349}" type="CELLRANGE">
                      <a:rPr lang="en-US" b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22371081958153"/>
                      <c:h val="5.809407657391794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12F-4E34-A428-5383B3AC10EE}"/>
                </c:ext>
              </c:extLst>
            </c:dLbl>
            <c:dLbl>
              <c:idx val="8"/>
              <c:layout>
                <c:manualLayout>
                  <c:x val="-1.8406672418751796E-2"/>
                  <c:y val="-1.3675211834549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7977C95-CBBB-4B68-B3E9-ECC149C5EB24}" type="CELLRANGE">
                      <a:rPr lang="en-US"/>
                      <a:pPr>
                        <a:defRPr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00694779416593"/>
                      <c:h val="4.612826621868682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12F-4E34-A428-5383B3AC10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'Graphique 36'!$E$67:$E$75</c:f>
              <c:numCache>
                <c:formatCode>0.0</c:formatCode>
                <c:ptCount val="9"/>
                <c:pt idx="0">
                  <c:v>-0.27122465147303848</c:v>
                </c:pt>
                <c:pt idx="1">
                  <c:v>-0.31256861972256877</c:v>
                </c:pt>
                <c:pt idx="2">
                  <c:v>-0.36245014125906572</c:v>
                </c:pt>
                <c:pt idx="3">
                  <c:v>-0.38955178868319251</c:v>
                </c:pt>
                <c:pt idx="4">
                  <c:v>-0.403273818645907</c:v>
                </c:pt>
                <c:pt idx="5">
                  <c:v>-0.53269652146043533</c:v>
                </c:pt>
                <c:pt idx="6">
                  <c:v>-0.55737336502393364</c:v>
                </c:pt>
                <c:pt idx="7">
                  <c:v>-0.82782302062441893</c:v>
                </c:pt>
                <c:pt idx="8">
                  <c:v>-1.2731536451721139</c:v>
                </c:pt>
              </c:numCache>
            </c:numRef>
          </c:xVal>
          <c:yVal>
            <c:numRef>
              <c:f>'Graphique 36'!$G$67:$G$75</c:f>
              <c:numCache>
                <c:formatCode>0.0%</c:formatCode>
                <c:ptCount val="9"/>
                <c:pt idx="0">
                  <c:v>-3.1444755390649663E-2</c:v>
                </c:pt>
                <c:pt idx="1">
                  <c:v>-0.24998089987315608</c:v>
                </c:pt>
                <c:pt idx="2">
                  <c:v>-0.23832749369515596</c:v>
                </c:pt>
                <c:pt idx="3">
                  <c:v>5.2992684166287579E-2</c:v>
                </c:pt>
                <c:pt idx="4">
                  <c:v>0.23051139854723354</c:v>
                </c:pt>
                <c:pt idx="5">
                  <c:v>-8.2743913730784407E-2</c:v>
                </c:pt>
                <c:pt idx="6">
                  <c:v>-0.28976614527140743</c:v>
                </c:pt>
                <c:pt idx="7">
                  <c:v>-0.22224875305483954</c:v>
                </c:pt>
                <c:pt idx="8">
                  <c:v>-3.3970251167928928E-2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'Graphique 36'!$C$67:$C$75</c15:f>
                <c15:dlblRangeCache>
                  <c:ptCount val="9"/>
                  <c:pt idx="0">
                    <c:v>OPQ de la manutention</c:v>
                  </c:pt>
                  <c:pt idx="1">
                    <c:v>Employés de la banque et des assurances</c:v>
                  </c:pt>
                  <c:pt idx="2">
                    <c:v>Professionnels de l'action culturelle, sportive et surveillants</c:v>
                  </c:pt>
                  <c:pt idx="3">
                    <c:v>Secrétaires</c:v>
                  </c:pt>
                  <c:pt idx="4">
                    <c:v>Employés des services divers</c:v>
                  </c:pt>
                  <c:pt idx="5">
                    <c:v>Professionnels de la communication et de l'information</c:v>
                  </c:pt>
                  <c:pt idx="6">
                    <c:v>Employés administratifs d'entreprise</c:v>
                  </c:pt>
                  <c:pt idx="7">
                    <c:v>Caissiers, employés de libre-service</c:v>
                  </c:pt>
                  <c:pt idx="8">
                    <c:v>Professionnels des arts et des spectacles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112F-4E34-A428-5383B3AC10EE}"/>
            </c:ext>
          </c:extLst>
        </c:ser>
        <c:ser>
          <c:idx val="2"/>
          <c:order val="1"/>
          <c:tx>
            <c:v>Modérées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E67D0A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20132297958009782"/>
                  <c:y val="-8.5470073965936613E-3"/>
                </c:manualLayout>
              </c:layout>
              <c:tx>
                <c:rich>
                  <a:bodyPr/>
                  <a:lstStyle/>
                  <a:p>
                    <a:fld id="{3C64516A-132A-4AD4-8C95-8F607F6E03B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12F-4E34-A428-5383B3AC10EE}"/>
                </c:ext>
              </c:extLst>
            </c:dLbl>
            <c:dLbl>
              <c:idx val="1"/>
              <c:layout>
                <c:manualLayout>
                  <c:x val="-9.5484613172274899E-2"/>
                  <c:y val="2.73504909683705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E67D0A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5EC2251-96F8-482B-BBE1-5AE15278FB71}" type="CELLRANGE">
                      <a:rPr lang="en-US"/>
                      <a:pPr>
                        <a:defRPr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E67D0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574345700316379E-2"/>
                      <c:h val="5.125647065664301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12F-4E34-A428-5383B3AC10EE}"/>
                </c:ext>
              </c:extLst>
            </c:dLbl>
            <c:dLbl>
              <c:idx val="2"/>
              <c:layout>
                <c:manualLayout>
                  <c:x val="-0.13287307593884673"/>
                  <c:y val="3.2478628107055908E-2"/>
                </c:manualLayout>
              </c:layout>
              <c:tx>
                <c:rich>
                  <a:bodyPr/>
                  <a:lstStyle/>
                  <a:p>
                    <a:fld id="{44724CCB-DF66-49A6-88BB-4A0622F36D1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67438668958443"/>
                      <c:h val="4.268375493858874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12F-4E34-A428-5383B3AC10EE}"/>
                </c:ext>
              </c:extLst>
            </c:dLbl>
            <c:dLbl>
              <c:idx val="3"/>
              <c:layout>
                <c:manualLayout>
                  <c:x val="-0.13862529694573339"/>
                  <c:y val="-1.88033489732352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E67D0A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0AC528-A04A-4C1A-B890-165309BD3E73}" type="CELLRANGE">
                      <a:rPr lang="en-US"/>
                      <a:pPr>
                        <a:defRPr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E67D0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85385174566723"/>
                      <c:h val="4.441886473936809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12F-4E34-A428-5383B3AC10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2F-4E34-A428-5383B3AC10EE}"/>
                </c:ext>
              </c:extLst>
            </c:dLbl>
            <c:dLbl>
              <c:idx val="5"/>
              <c:layout>
                <c:manualLayout>
                  <c:x val="-0.17543859649122812"/>
                  <c:y val="-4.52990719026755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E67D0A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03FA5AE-CFF0-4B08-8021-939A3B3E5FDB}" type="CELLRANGE">
                      <a:rPr lang="en-US"/>
                      <a:pPr>
                        <a:defRPr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E67D0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85332182916308"/>
                      <c:h val="5.296587213596174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12F-4E34-A428-5383B3AC10EE}"/>
                </c:ext>
              </c:extLst>
            </c:dLbl>
            <c:dLbl>
              <c:idx val="6"/>
              <c:layout>
                <c:manualLayout>
                  <c:x val="-0.19499550476811625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E67D0A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3E79600-644A-48FD-9C4E-2CAA59E2F2C5}" type="CELLRANGE">
                      <a:rPr lang="en-US"/>
                      <a:pPr>
                        <a:defRPr b="1">
                          <a:solidFill>
                            <a:srgbClr val="E67D0A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E67D0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9478983375568"/>
                      <c:h val="4.610255789722620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12F-4E34-A428-5383B3AC10EE}"/>
                </c:ext>
              </c:extLst>
            </c:dLbl>
            <c:dLbl>
              <c:idx val="7"/>
              <c:layout>
                <c:manualLayout>
                  <c:x val="-0.18751797526603395"/>
                  <c:y val="-1.0256408875912455E-2"/>
                </c:manualLayout>
              </c:layout>
              <c:tx>
                <c:rich>
                  <a:bodyPr/>
                  <a:lstStyle/>
                  <a:p>
                    <a:fld id="{FA8886E6-7117-4A49-A457-9DBDF41D872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12F-4E34-A428-5383B3AC10EE}"/>
                </c:ext>
              </c:extLst>
            </c:dLbl>
            <c:dLbl>
              <c:idx val="8"/>
              <c:layout>
                <c:manualLayout>
                  <c:x val="-1.6105838366407867E-2"/>
                  <c:y val="-2.2222219231143519E-2"/>
                </c:manualLayout>
              </c:layout>
              <c:tx>
                <c:rich>
                  <a:bodyPr/>
                  <a:lstStyle/>
                  <a:p>
                    <a:fld id="{69B976F5-CE24-4510-86DA-491FC02CC95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112F-4E34-A428-5383B3AC10E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2F-4E34-A428-5383B3AC10EE}"/>
                </c:ext>
              </c:extLst>
            </c:dLbl>
            <c:dLbl>
              <c:idx val="10"/>
              <c:layout>
                <c:manualLayout>
                  <c:x val="-6.2122519413287357E-2"/>
                  <c:y val="-2.5641022189780982E-2"/>
                </c:manualLayout>
              </c:layout>
              <c:tx>
                <c:rich>
                  <a:bodyPr/>
                  <a:lstStyle/>
                  <a:p>
                    <a:fld id="{2DEBDF74-17D9-486F-AFBC-B163FABE9B9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12F-4E34-A428-5383B3AC10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67D0A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rgbClr val="E67D0A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'Graphique 36'!$E$56:$E$66</c:f>
              <c:numCache>
                <c:formatCode>0.0</c:formatCode>
                <c:ptCount val="11"/>
                <c:pt idx="0">
                  <c:v>7.953237795190464E-2</c:v>
                </c:pt>
                <c:pt idx="1">
                  <c:v>5.4168858609474159E-2</c:v>
                </c:pt>
                <c:pt idx="2">
                  <c:v>5.0139979521389502E-2</c:v>
                </c:pt>
                <c:pt idx="3">
                  <c:v>2.418634498352204E-2</c:v>
                </c:pt>
                <c:pt idx="4">
                  <c:v>-1.233979703746374E-2</c:v>
                </c:pt>
                <c:pt idx="5">
                  <c:v>-8.6193921599841808E-2</c:v>
                </c:pt>
                <c:pt idx="6">
                  <c:v>-0.12797956128399779</c:v>
                </c:pt>
                <c:pt idx="7">
                  <c:v>-0.1893586163659523</c:v>
                </c:pt>
                <c:pt idx="8">
                  <c:v>-0.2068110057814575</c:v>
                </c:pt>
                <c:pt idx="9">
                  <c:v>-0.23217454678110949</c:v>
                </c:pt>
                <c:pt idx="10">
                  <c:v>-0.24341658619893039</c:v>
                </c:pt>
              </c:numCache>
            </c:numRef>
          </c:xVal>
          <c:yVal>
            <c:numRef>
              <c:f>'Graphique 36'!$G$56:$G$66</c:f>
              <c:numCache>
                <c:formatCode>0.0%</c:formatCode>
                <c:ptCount val="11"/>
                <c:pt idx="0">
                  <c:v>6.1990546502181824E-2</c:v>
                </c:pt>
                <c:pt idx="1">
                  <c:v>0.21717142073190235</c:v>
                </c:pt>
                <c:pt idx="2">
                  <c:v>-9.8240945615491571E-2</c:v>
                </c:pt>
                <c:pt idx="3">
                  <c:v>0.31494809709315552</c:v>
                </c:pt>
                <c:pt idx="4">
                  <c:v>-6.7101871640467062E-2</c:v>
                </c:pt>
                <c:pt idx="5">
                  <c:v>0.10891607427793969</c:v>
                </c:pt>
                <c:pt idx="6">
                  <c:v>-6.0990592406117483E-2</c:v>
                </c:pt>
                <c:pt idx="7">
                  <c:v>9.8407181357997919E-2</c:v>
                </c:pt>
                <c:pt idx="8">
                  <c:v>-0.21045260084405301</c:v>
                </c:pt>
                <c:pt idx="9">
                  <c:v>3.7813709177674439E-2</c:v>
                </c:pt>
                <c:pt idx="10">
                  <c:v>0.25641867196523693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'Graphique 36'!$C$56:$C$66</c15:f>
                <c15:dlblRangeCache>
                  <c:ptCount val="11"/>
                  <c:pt idx="0">
                    <c:v>Cadres de la banque et des assurances</c:v>
                  </c:pt>
                  <c:pt idx="1">
                    <c:v>Ouvriers du textile et du cuir</c:v>
                  </c:pt>
                  <c:pt idx="2">
                    <c:v>Professionnels de l'action sociale et de l'orientation</c:v>
                  </c:pt>
                  <c:pt idx="3">
                    <c:v>OQ de la manutention</c:v>
                  </c:pt>
                  <c:pt idx="4">
                    <c:v>Marins, pêcheurs, aquaculteurs</c:v>
                  </c:pt>
                  <c:pt idx="5">
                    <c:v>Agents de gardiennage et de sécurité</c:v>
                  </c:pt>
                  <c:pt idx="6">
                    <c:v>Agents administratifs et commerciaux des transports et du tourisme</c:v>
                  </c:pt>
                  <c:pt idx="7">
                    <c:v>Maraîchers, jardiniers, viticulteurs</c:v>
                  </c:pt>
                  <c:pt idx="8">
                    <c:v>Vendeurs</c:v>
                  </c:pt>
                  <c:pt idx="9">
                    <c:v>Secrétaires de direction</c:v>
                  </c:pt>
                  <c:pt idx="10">
                    <c:v>Agents d'entretien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112F-4E34-A428-5383B3AC10EE}"/>
            </c:ext>
          </c:extLst>
        </c:ser>
        <c:ser>
          <c:idx val="1"/>
          <c:order val="2"/>
          <c:tx>
            <c:v>Fortes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36A8E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8.8582065723234127E-2"/>
                  <c:y val="-3.24786281070559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36A8E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C99DA95-A377-4C10-91FC-DB4F096E8EB9}" type="CELLRANGE">
                      <a:rPr lang="en-US"/>
                      <a:pPr>
                        <a:defRPr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36A8E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83055580088725"/>
                      <c:h val="7.003417860768845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112F-4E34-A428-5383B3AC10EE}"/>
                </c:ext>
              </c:extLst>
            </c:dLbl>
            <c:dLbl>
              <c:idx val="1"/>
              <c:layout>
                <c:manualLayout>
                  <c:x val="5.7521304228688409E-3"/>
                  <c:y val="2.991452588807768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36A8E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016E545-3722-4538-AB07-6CCEA4EACD98}" type="CELLRANGE">
                      <a:rPr lang="en-US"/>
                      <a:pPr>
                        <a:defRPr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36A8E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34598792062121"/>
                      <c:h val="6.322228101187414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112F-4E34-A428-5383B3AC10EE}"/>
                </c:ext>
              </c:extLst>
            </c:dLbl>
            <c:dLbl>
              <c:idx val="2"/>
              <c:layout>
                <c:manualLayout>
                  <c:x val="-7.5927523727351162E-2"/>
                  <c:y val="2.2222219231143519E-2"/>
                </c:manualLayout>
              </c:layout>
              <c:tx>
                <c:rich>
                  <a:bodyPr/>
                  <a:lstStyle/>
                  <a:p>
                    <a:fld id="{08FBC166-51EE-4820-9A6D-397A6468D20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112F-4E34-A428-5383B3AC10EE}"/>
                </c:ext>
              </c:extLst>
            </c:dLbl>
            <c:dLbl>
              <c:idx val="3"/>
              <c:layout>
                <c:manualLayout>
                  <c:x val="-5.7520851308599363E-4"/>
                  <c:y val="1.7094014793187323E-2"/>
                </c:manualLayout>
              </c:layout>
              <c:tx>
                <c:rich>
                  <a:bodyPr/>
                  <a:lstStyle/>
                  <a:p>
                    <a:fld id="{6367E0C7-4FA2-43E4-9B9E-F67DC1ED115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151855047454701E-2"/>
                      <c:h val="4.268375493858874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112F-4E34-A428-5383B3AC10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12F-4E34-A428-5383B3AC10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12F-4E34-A428-5383B3AC10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12F-4E34-A428-5383B3AC10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12F-4E34-A428-5383B3AC10EE}"/>
                </c:ext>
              </c:extLst>
            </c:dLbl>
            <c:dLbl>
              <c:idx val="8"/>
              <c:layout>
                <c:manualLayout>
                  <c:x val="-5.0618303859558539E-2"/>
                  <c:y val="2.56409548905102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36A8E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363CBE0-00C7-45D8-AB2A-D05EBC03D831}" type="CELLRANGE">
                      <a:rPr lang="en-US"/>
                      <a:pPr>
                        <a:defRPr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36A8E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383376473971805E-2"/>
                      <c:h val="5.467527361528048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112F-4E34-A428-5383B3AC10E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12F-4E34-A428-5383B3AC10EE}"/>
                </c:ext>
              </c:extLst>
            </c:dLbl>
            <c:dLbl>
              <c:idx val="10"/>
              <c:layout>
                <c:manualLayout>
                  <c:x val="-4.7742351878146377E-2"/>
                  <c:y val="5.12820443795618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36A8E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3F7CEFD-F422-499C-806A-D5CEB34CF146}" type="CELLRANGE">
                      <a:rPr lang="en-US"/>
                      <a:pPr>
                        <a:defRPr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36A8E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61629062976272"/>
                      <c:h val="6.661537564905099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112F-4E34-A428-5383B3AC10EE}"/>
                </c:ext>
              </c:extLst>
            </c:dLbl>
            <c:dLbl>
              <c:idx val="11"/>
              <c:layout>
                <c:manualLayout>
                  <c:x val="-3.8538970376761579E-2"/>
                  <c:y val="1.96581170121653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36A8E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42E2009-5C92-46CE-8667-26EFFB1A9BF0}" type="CELLRANGE">
                      <a:rPr lang="en-US"/>
                      <a:pPr>
                        <a:defRPr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36A8E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120218579234978E-2"/>
                      <c:h val="4.612826621868682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112F-4E34-A428-5383B3AC10E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12F-4E34-A428-5383B3AC10EE}"/>
                </c:ext>
              </c:extLst>
            </c:dLbl>
            <c:dLbl>
              <c:idx val="13"/>
              <c:layout>
                <c:manualLayout>
                  <c:x val="-1.4955421340235836E-2"/>
                  <c:y val="-2.0512817751824848E-2"/>
                </c:manualLayout>
              </c:layout>
              <c:tx>
                <c:rich>
                  <a:bodyPr/>
                  <a:lstStyle/>
                  <a:p>
                    <a:fld id="{4BA3934C-3ECC-4C56-9860-3E1EEDD0B84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112F-4E34-A428-5383B3AC10E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12F-4E34-A428-5383B3AC10EE}"/>
                </c:ext>
              </c:extLst>
            </c:dLbl>
            <c:dLbl>
              <c:idx val="15"/>
              <c:layout>
                <c:manualLayout>
                  <c:x val="-2.7609963336118877E-2"/>
                  <c:y val="-5.29915131581515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36A8E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F9BEFC5-0E28-42A5-8F88-59F92F3E7382}" type="CELLRANGE">
                      <a:rPr lang="en-US"/>
                      <a:pPr>
                        <a:defRPr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36A8E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071855772126827E-2"/>
                      <c:h val="7.860689432574272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112F-4E34-A428-5383B3AC10EE}"/>
                </c:ext>
              </c:extLst>
            </c:dLbl>
            <c:dLbl>
              <c:idx val="16"/>
              <c:layout>
                <c:manualLayout>
                  <c:x val="-2.760996333611879E-2"/>
                  <c:y val="-2.222221923114351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36A8E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BF0B0B4-BE38-4ECA-B84A-6142BEB4E432}" type="CELLRANGE">
                      <a:rPr lang="en-US"/>
                      <a:pPr>
                        <a:defRPr b="1">
                          <a:solidFill>
                            <a:srgbClr val="36A8E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36A8E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885291193648226E-2"/>
                      <c:h val="5.809407657391794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112F-4E34-A428-5383B3AC10E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12F-4E34-A428-5383B3AC10E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12F-4E34-A428-5383B3AC10E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12F-4E34-A428-5383B3AC10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36A8E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rgbClr val="36A8E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'Graphique 36'!$E$36:$E$55</c:f>
              <c:numCache>
                <c:formatCode>0.0</c:formatCode>
                <c:ptCount val="20"/>
                <c:pt idx="0">
                  <c:v>0.50764571481289478</c:v>
                </c:pt>
                <c:pt idx="1">
                  <c:v>0.48364467770096581</c:v>
                </c:pt>
                <c:pt idx="2">
                  <c:v>0.47261026925379712</c:v>
                </c:pt>
                <c:pt idx="3">
                  <c:v>0.46972286836316929</c:v>
                </c:pt>
                <c:pt idx="4">
                  <c:v>0.46243359315874699</c:v>
                </c:pt>
                <c:pt idx="5">
                  <c:v>0.42567136997564181</c:v>
                </c:pt>
                <c:pt idx="6">
                  <c:v>0.38720621430908447</c:v>
                </c:pt>
                <c:pt idx="7">
                  <c:v>0.38678804945645229</c:v>
                </c:pt>
                <c:pt idx="8">
                  <c:v>0.37837980503093538</c:v>
                </c:pt>
                <c:pt idx="9">
                  <c:v>0.33978987913063791</c:v>
                </c:pt>
                <c:pt idx="10">
                  <c:v>0.32613700698248238</c:v>
                </c:pt>
                <c:pt idx="11">
                  <c:v>0.30066510937427821</c:v>
                </c:pt>
                <c:pt idx="12">
                  <c:v>0.28737503708781198</c:v>
                </c:pt>
                <c:pt idx="13">
                  <c:v>0.25189277303860358</c:v>
                </c:pt>
                <c:pt idx="14">
                  <c:v>0.2209003122736089</c:v>
                </c:pt>
                <c:pt idx="15">
                  <c:v>0.20585214221443299</c:v>
                </c:pt>
                <c:pt idx="16">
                  <c:v>0.19051624036066889</c:v>
                </c:pt>
                <c:pt idx="17">
                  <c:v>0.17860355171478401</c:v>
                </c:pt>
                <c:pt idx="18">
                  <c:v>0.1718134308579802</c:v>
                </c:pt>
                <c:pt idx="19">
                  <c:v>0.1682267112022898</c:v>
                </c:pt>
              </c:numCache>
            </c:numRef>
          </c:xVal>
          <c:yVal>
            <c:numRef>
              <c:f>'Graphique 36'!$G$36:$G$55</c:f>
              <c:numCache>
                <c:formatCode>0.0%</c:formatCode>
                <c:ptCount val="20"/>
                <c:pt idx="0">
                  <c:v>0.16470352947332953</c:v>
                </c:pt>
                <c:pt idx="1">
                  <c:v>-0.21963916509068829</c:v>
                </c:pt>
                <c:pt idx="2">
                  <c:v>0.14289200890814649</c:v>
                </c:pt>
                <c:pt idx="3">
                  <c:v>-0.17899288334191851</c:v>
                </c:pt>
                <c:pt idx="4">
                  <c:v>-0.13786738844533233</c:v>
                </c:pt>
                <c:pt idx="5">
                  <c:v>0.22696300847296777</c:v>
                </c:pt>
                <c:pt idx="6">
                  <c:v>1.0943013632036466E-2</c:v>
                </c:pt>
                <c:pt idx="7">
                  <c:v>-6.5402374893275494E-2</c:v>
                </c:pt>
                <c:pt idx="8">
                  <c:v>-7.3326311579529164E-3</c:v>
                </c:pt>
                <c:pt idx="9">
                  <c:v>0.23857909048406492</c:v>
                </c:pt>
                <c:pt idx="10">
                  <c:v>-0.24803145364575396</c:v>
                </c:pt>
                <c:pt idx="11">
                  <c:v>4.9662332780775691E-2</c:v>
                </c:pt>
                <c:pt idx="12">
                  <c:v>-0.16793527475151687</c:v>
                </c:pt>
                <c:pt idx="13">
                  <c:v>6.3584840578213855E-2</c:v>
                </c:pt>
                <c:pt idx="14">
                  <c:v>0.14583111857106712</c:v>
                </c:pt>
                <c:pt idx="15">
                  <c:v>0.2541593771577621</c:v>
                </c:pt>
                <c:pt idx="16">
                  <c:v>-0.21337121119364591</c:v>
                </c:pt>
                <c:pt idx="17">
                  <c:v>5.9444184094809949E-2</c:v>
                </c:pt>
                <c:pt idx="18">
                  <c:v>-4.2592178262637094E-2</c:v>
                </c:pt>
                <c:pt idx="19">
                  <c:v>0.13621853178946755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'Graphique 36'!$C$36:$C$55</c15:f>
                <c15:dlblRangeCache>
                  <c:ptCount val="20"/>
                  <c:pt idx="0">
                    <c:v>Cadres des services administratifs, comptables et financiers</c:v>
                  </c:pt>
                  <c:pt idx="1">
                    <c:v>Techniciens de la banque et des assurances</c:v>
                  </c:pt>
                  <c:pt idx="2">
                    <c:v>Aides-soignants</c:v>
                  </c:pt>
                  <c:pt idx="3">
                    <c:v>OPQ du gros œuvre du bâtiment</c:v>
                  </c:pt>
                  <c:pt idx="4">
                    <c:v>Employés et opérateurs de l'informatique</c:v>
                  </c:pt>
                  <c:pt idx="5">
                    <c:v>Cadres commerciaux et technico-commerciaux</c:v>
                  </c:pt>
                  <c:pt idx="6">
                    <c:v>OPQ travaillant par enlèvement ou formage de métal</c:v>
                  </c:pt>
                  <c:pt idx="7">
                    <c:v>Techniciens et cadres de l'agriculture</c:v>
                  </c:pt>
                  <c:pt idx="8">
                    <c:v>Infirmiers, sages-femmes</c:v>
                  </c:pt>
                  <c:pt idx="9">
                    <c:v>Agents d'exploitation des transports</c:v>
                  </c:pt>
                  <c:pt idx="10">
                    <c:v>Employés et AM de l'hôtellerie et de la restauration</c:v>
                  </c:pt>
                  <c:pt idx="11">
                    <c:v>OQ des industries de process</c:v>
                  </c:pt>
                  <c:pt idx="12">
                    <c:v>OPQ de l'électricité et de l'électronique</c:v>
                  </c:pt>
                  <c:pt idx="13">
                    <c:v>Formateurs</c:v>
                  </c:pt>
                  <c:pt idx="14">
                    <c:v>Agriculteurs, éleveurs, sylviculteurs, bûcherons</c:v>
                  </c:pt>
                  <c:pt idx="15">
                    <c:v>Patrons et cadres d'hôtels, cafés, restaurants</c:v>
                  </c:pt>
                  <c:pt idx="16">
                    <c:v>Employés de la comptabilité</c:v>
                  </c:pt>
                  <c:pt idx="17">
                    <c:v>Maîtrise des magasins et intermédiaires du commerce</c:v>
                  </c:pt>
                  <c:pt idx="18">
                    <c:v>OPQ des industries de process</c:v>
                  </c:pt>
                  <c:pt idx="19">
                    <c:v>Ouvriers des industries graphiques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112F-4E34-A428-5383B3AC10EE}"/>
            </c:ext>
          </c:extLst>
        </c:ser>
        <c:ser>
          <c:idx val="0"/>
          <c:order val="3"/>
          <c:tx>
            <c:v>Très fortes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1718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1.3805004314063849E-2"/>
                  <c:y val="1.8803416272506052E-2"/>
                </c:manualLayout>
              </c:layout>
              <c:tx>
                <c:rich>
                  <a:bodyPr/>
                  <a:lstStyle/>
                  <a:p>
                    <a:fld id="{6D1381E5-3D6D-49BA-B487-DD2BCE032A0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112F-4E34-A428-5383B3AC10EE}"/>
                </c:ext>
              </c:extLst>
            </c:dLbl>
            <c:dLbl>
              <c:idx val="1"/>
              <c:layout>
                <c:manualLayout>
                  <c:x val="-4.2565384676354616E-2"/>
                  <c:y val="2.5641022189780951E-2"/>
                </c:manualLayout>
              </c:layout>
              <c:tx>
                <c:rich>
                  <a:bodyPr/>
                  <a:lstStyle/>
                  <a:p>
                    <a:fld id="{CE6315D1-03FA-409F-8D1B-F031253AA40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39890710382515"/>
                      <c:h val="4.268375493858874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112F-4E34-A428-5383B3AC10EE}"/>
                </c:ext>
              </c:extLst>
            </c:dLbl>
            <c:dLbl>
              <c:idx val="2"/>
              <c:layout>
                <c:manualLayout>
                  <c:x val="-9.7784994304529887E-3"/>
                  <c:y val="-3.67521318053527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290875-F53E-4389-82E7-FAAFB2574DEB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4404874325996"/>
                      <c:h val="4.612826621868682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112F-4E34-A428-5383B3AC10EE}"/>
                </c:ext>
              </c:extLst>
            </c:dLbl>
            <c:dLbl>
              <c:idx val="3"/>
              <c:layout>
                <c:manualLayout>
                  <c:x val="-8.2830025884383096E-2"/>
                  <c:y val="-2.0512817751824848E-2"/>
                </c:manualLayout>
              </c:layout>
              <c:tx>
                <c:rich>
                  <a:bodyPr/>
                  <a:lstStyle/>
                  <a:p>
                    <a:fld id="{3289801D-628A-467C-B15B-1E65BA1C82B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0441687670835"/>
                      <c:h val="4.268375493858874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112F-4E34-A428-5383B3AC10EE}"/>
                </c:ext>
              </c:extLst>
            </c:dLbl>
            <c:dLbl>
              <c:idx val="4"/>
              <c:layout>
                <c:manualLayout>
                  <c:x val="6.9025927410497328E-3"/>
                  <c:y val="1.7094014793187322E-3"/>
                </c:manualLayout>
              </c:layout>
              <c:tx>
                <c:rich>
                  <a:bodyPr/>
                  <a:lstStyle/>
                  <a:p>
                    <a:fld id="{DA33BAD0-43C4-4F53-9F26-B5CCDF86D43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67011791774518"/>
                      <c:h val="4.268375493858874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112F-4E34-A428-5383B3AC10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12F-4E34-A428-5383B3AC10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12F-4E34-A428-5383B3AC10EE}"/>
                </c:ext>
              </c:extLst>
            </c:dLbl>
            <c:dLbl>
              <c:idx val="7"/>
              <c:layout>
                <c:manualLayout>
                  <c:x val="7.477710670117918E-3"/>
                  <c:y val="-1.28205110948905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BEFFEB5-54DA-4F69-A8EB-67A28D0657BB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94995685936151"/>
                      <c:h val="4.781195937654494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112F-4E34-A428-5383B3AC10EE}"/>
                </c:ext>
              </c:extLst>
            </c:dLbl>
            <c:dLbl>
              <c:idx val="8"/>
              <c:layout>
                <c:manualLayout>
                  <c:x val="-4.1414967650182724E-2"/>
                  <c:y val="2.222221923114350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599AB59-C420-4EF6-B66E-DF8BD4567C1D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75870002876041"/>
                      <c:h val="3.416245586345570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112F-4E34-A428-5383B3AC10EE}"/>
                </c:ext>
              </c:extLst>
            </c:dLbl>
            <c:dLbl>
              <c:idx val="9"/>
              <c:layout>
                <c:manualLayout>
                  <c:x val="-3.911417888984757E-2"/>
                  <c:y val="-2.82051244087591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3E45D8-60E2-43D1-93AF-038829AED196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8662640207075"/>
                      <c:h val="2.38803386660826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112F-4E34-A428-5383B3AC10EE}"/>
                </c:ext>
              </c:extLst>
            </c:dLbl>
            <c:dLbl>
              <c:idx val="10"/>
              <c:layout>
                <c:manualLayout>
                  <c:x val="-1.7831554489683696E-2"/>
                  <c:y val="3.50427303260340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7ED7531-EEB0-4E2C-8438-78B73AB701A8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9545132354573"/>
                      <c:h val="4.27094632600493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112F-4E34-A428-5383B3AC10EE}"/>
                </c:ext>
              </c:extLst>
            </c:dLbl>
            <c:dLbl>
              <c:idx val="11"/>
              <c:layout>
                <c:manualLayout>
                  <c:x val="8.052873891195007E-3"/>
                  <c:y val="-1.1111176914842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0DB32D4-EDD5-404E-9874-81F2AAA857C1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45465703758556"/>
                      <c:h val="2.561544846686203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112F-4E34-A428-5383B3AC10EE}"/>
                </c:ext>
              </c:extLst>
            </c:dLbl>
            <c:dLbl>
              <c:idx val="12"/>
              <c:layout>
                <c:manualLayout>
                  <c:x val="5.7529909710380247E-4"/>
                  <c:y val="-2.22220846326019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9F9388A-A9C5-4773-B7F2-8723C63EDE46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0574755592997"/>
                      <c:h val="4.43931564179074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112F-4E34-A428-5383B3AC10EE}"/>
                </c:ext>
              </c:extLst>
            </c:dLbl>
            <c:dLbl>
              <c:idx val="13"/>
              <c:layout>
                <c:manualLayout>
                  <c:x val="4.6016681046878649E-3"/>
                  <c:y val="1.0256408875912393E-2"/>
                </c:manualLayout>
              </c:layout>
              <c:tx>
                <c:rich>
                  <a:bodyPr/>
                  <a:lstStyle/>
                  <a:p>
                    <a:fld id="{6C960F34-84F0-4C1C-9AD0-2BF979FD0B7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112F-4E34-A428-5383B3AC10EE}"/>
                </c:ext>
              </c:extLst>
            </c:dLbl>
            <c:dLbl>
              <c:idx val="14"/>
              <c:layout>
                <c:manualLayout>
                  <c:x val="2.5309174575783636E-2"/>
                  <c:y val="1.7094014793187323E-2"/>
                </c:manualLayout>
              </c:layout>
              <c:tx>
                <c:rich>
                  <a:bodyPr/>
                  <a:lstStyle/>
                  <a:p>
                    <a:fld id="{63DC15DA-98F7-4F86-95C0-2C04A2C6CB3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112F-4E34-A428-5383B3AC10EE}"/>
                </c:ext>
              </c:extLst>
            </c:dLbl>
            <c:dLbl>
              <c:idx val="15"/>
              <c:layout>
                <c:manualLayout>
                  <c:x val="8.6281276962899053E-3"/>
                  <c:y val="-5.64101142189765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799A598-3928-456B-B4E1-5BF6990D7C70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04395815924218"/>
                      <c:h val="4.268375493858874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112F-4E34-A428-5383B3AC10EE}"/>
                </c:ext>
              </c:extLst>
            </c:dLbl>
            <c:dLbl>
              <c:idx val="16"/>
              <c:layout>
                <c:manualLayout>
                  <c:x val="2.3008340523438904E-3"/>
                  <c:y val="-4.1025635503649571E-2"/>
                </c:manualLayout>
              </c:layout>
              <c:tx>
                <c:rich>
                  <a:bodyPr/>
                  <a:lstStyle/>
                  <a:p>
                    <a:fld id="{971787DC-FBCD-4601-8FF9-F5065F4AF3B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112F-4E34-A428-5383B3AC10EE}"/>
                </c:ext>
              </c:extLst>
            </c:dLbl>
            <c:dLbl>
              <c:idx val="17"/>
              <c:layout>
                <c:manualLayout>
                  <c:x val="4.4866264020707425E-2"/>
                  <c:y val="6.8376059172749288E-3"/>
                </c:manualLayout>
              </c:layout>
              <c:tx>
                <c:rich>
                  <a:bodyPr/>
                  <a:lstStyle/>
                  <a:p>
                    <a:fld id="{4A26AC9D-FB2A-44C9-8C24-A5DD5BBB44E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112F-4E34-A428-5383B3AC10EE}"/>
                </c:ext>
              </c:extLst>
            </c:dLbl>
            <c:dLbl>
              <c:idx val="18"/>
              <c:layout>
                <c:manualLayout>
                  <c:x val="2.1857923497267676E-2"/>
                  <c:y val="-1.7094014793187322E-3"/>
                </c:manualLayout>
              </c:layout>
              <c:tx>
                <c:rich>
                  <a:bodyPr/>
                  <a:lstStyle/>
                  <a:p>
                    <a:fld id="{A3F29237-06C0-4663-AEAC-B20AD87A5DD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112F-4E34-A428-5383B3AC10E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112F-4E34-A428-5383B3AC10EE}"/>
                </c:ext>
              </c:extLst>
            </c:dLbl>
            <c:dLbl>
              <c:idx val="20"/>
              <c:layout>
                <c:manualLayout>
                  <c:x val="1.2079288190787974E-2"/>
                  <c:y val="6.7299270776642828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63BC534-8B65-47A7-8321-54098655D265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69000790345556"/>
                      <c:h val="2.048724402890584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112F-4E34-A428-5383B3AC10EE}"/>
                </c:ext>
              </c:extLst>
            </c:dLbl>
            <c:dLbl>
              <c:idx val="21"/>
              <c:layout>
                <c:manualLayout>
                  <c:x val="-5.9821685360943427E-2"/>
                  <c:y val="-4.01709347639902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491DD37-2EA8-4147-AEA5-AD9A51074B33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69140063272936"/>
                      <c:h val="5.123076233518240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112F-4E34-A428-5383B3AC10EE}"/>
                </c:ext>
              </c:extLst>
            </c:dLbl>
            <c:dLbl>
              <c:idx val="22"/>
              <c:layout>
                <c:manualLayout>
                  <c:x val="-5.7520851308599363E-4"/>
                  <c:y val="-4.01709347639902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1FF5F1-3EFE-4219-884E-6A8D0F8FFAC5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0789688821252"/>
                      <c:h val="4.43931564179074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112F-4E34-A428-5383B3AC10E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112F-4E34-A428-5383B3AC10EE}"/>
                </c:ext>
              </c:extLst>
            </c:dLbl>
            <c:dLbl>
              <c:idx val="24"/>
              <c:layout>
                <c:manualLayout>
                  <c:x val="-1.8981880931837877E-2"/>
                  <c:y val="3.67521318053526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C71255-AEC9-4DB4-A6B4-CC018F20E1F7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763014092608574E-2"/>
                      <c:h val="4.612826621868682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112F-4E34-A428-5383B3AC10EE}"/>
                </c:ext>
              </c:extLst>
            </c:dLbl>
            <c:dLbl>
              <c:idx val="25"/>
              <c:layout>
                <c:manualLayout>
                  <c:x val="-5.3494346424988508E-2"/>
                  <c:y val="3.41880968856454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0BD69D-17D8-4941-9329-9FEE08720863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494966925510491E-2"/>
                      <c:h val="5.125647065664301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112F-4E34-A428-5383B3AC10E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12F-4E34-A428-5383B3AC10E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12F-4E34-A428-5383B3AC10EE}"/>
                </c:ext>
              </c:extLst>
            </c:dLbl>
            <c:dLbl>
              <c:idx val="28"/>
              <c:layout>
                <c:manualLayout>
                  <c:x val="-5.5220017256255395E-2"/>
                  <c:y val="-1.8803416272506052E-2"/>
                </c:manualLayout>
              </c:layout>
              <c:tx>
                <c:rich>
                  <a:bodyPr/>
                  <a:lstStyle/>
                  <a:p>
                    <a:fld id="{30710012-6854-4713-A903-BF3C7AC502F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112F-4E34-A428-5383B3AC10E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112F-4E34-A428-5383B3AC10EE}"/>
                </c:ext>
              </c:extLst>
            </c:dLbl>
            <c:dLbl>
              <c:idx val="30"/>
              <c:layout>
                <c:manualLayout>
                  <c:x val="-0.11331594120191404"/>
                  <c:y val="6.837673216545768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B2DF635-9C16-4DD1-B6C4-410B39C95267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276675294794346E-2"/>
                      <c:h val="6.319657269041352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112F-4E34-A428-5383B3AC10EE}"/>
                </c:ext>
              </c:extLst>
            </c:dLbl>
            <c:dLbl>
              <c:idx val="31"/>
              <c:layout>
                <c:manualLayout>
                  <c:x val="-2.8760470946308674E-2"/>
                  <c:y val="-3.24786281070559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0171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61EB46-78F1-4939-9B71-E67A77B360E2}" type="CELLRANGE">
                      <a:rPr lang="en-US"/>
                      <a:pPr>
                        <a:defRPr b="1">
                          <a:solidFill>
                            <a:srgbClr val="C01718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599897187139777E-2"/>
                      <c:h val="4.783766769800555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112F-4E34-A428-5383B3AC10E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112F-4E34-A428-5383B3AC10EE}"/>
                </c:ext>
              </c:extLst>
            </c:dLbl>
            <c:dLbl>
              <c:idx val="33"/>
              <c:layout>
                <c:manualLayout>
                  <c:x val="1.0353753235547885E-2"/>
                  <c:y val="1.7094014793187322E-3"/>
                </c:manualLayout>
              </c:layout>
              <c:tx>
                <c:rich>
                  <a:bodyPr/>
                  <a:lstStyle/>
                  <a:p>
                    <a:fld id="{8E3129B4-A705-4C22-A2EF-481987A861C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112F-4E34-A428-5383B3AC10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1718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rgbClr val="C01718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'Graphique 36'!$E$2:$E$35</c:f>
              <c:numCache>
                <c:formatCode>0.0</c:formatCode>
                <c:ptCount val="34"/>
                <c:pt idx="0">
                  <c:v>2.1770879392550349</c:v>
                </c:pt>
                <c:pt idx="1">
                  <c:v>2.13059644855083</c:v>
                </c:pt>
                <c:pt idx="2">
                  <c:v>2.1265447931975121</c:v>
                </c:pt>
                <c:pt idx="3">
                  <c:v>1.9296346988051869</c:v>
                </c:pt>
                <c:pt idx="4">
                  <c:v>1.5327960393123661</c:v>
                </c:pt>
                <c:pt idx="5">
                  <c:v>1.44683929046427</c:v>
                </c:pt>
                <c:pt idx="6">
                  <c:v>1.4192210942653689</c:v>
                </c:pt>
                <c:pt idx="7">
                  <c:v>1.3229311003920809</c:v>
                </c:pt>
                <c:pt idx="8">
                  <c:v>1.2425641268203449</c:v>
                </c:pt>
                <c:pt idx="9">
                  <c:v>1.1961391603243481</c:v>
                </c:pt>
                <c:pt idx="10">
                  <c:v>1.083690734379521</c:v>
                </c:pt>
                <c:pt idx="11">
                  <c:v>1.0413917610242811</c:v>
                </c:pt>
                <c:pt idx="12">
                  <c:v>0.98938146001859473</c:v>
                </c:pt>
                <c:pt idx="13">
                  <c:v>0.97207989021117192</c:v>
                </c:pt>
                <c:pt idx="14">
                  <c:v>0.88962491916183073</c:v>
                </c:pt>
                <c:pt idx="15">
                  <c:v>0.84807182121249602</c:v>
                </c:pt>
                <c:pt idx="16">
                  <c:v>0.83804029456788909</c:v>
                </c:pt>
                <c:pt idx="17">
                  <c:v>0.78494540404721191</c:v>
                </c:pt>
                <c:pt idx="18">
                  <c:v>0.77676782473157269</c:v>
                </c:pt>
                <c:pt idx="19">
                  <c:v>0.76150866383355131</c:v>
                </c:pt>
                <c:pt idx="20">
                  <c:v>0.74694141737923536</c:v>
                </c:pt>
                <c:pt idx="21">
                  <c:v>0.72307335005566131</c:v>
                </c:pt>
                <c:pt idx="22">
                  <c:v>0.7157170531567455</c:v>
                </c:pt>
                <c:pt idx="23">
                  <c:v>0.70197458731915641</c:v>
                </c:pt>
                <c:pt idx="24">
                  <c:v>0.69346019636014233</c:v>
                </c:pt>
                <c:pt idx="25">
                  <c:v>0.65467946414364919</c:v>
                </c:pt>
                <c:pt idx="26">
                  <c:v>0.64551160306525912</c:v>
                </c:pt>
                <c:pt idx="27">
                  <c:v>0.64463174877647489</c:v>
                </c:pt>
                <c:pt idx="28">
                  <c:v>0.63570360685307925</c:v>
                </c:pt>
                <c:pt idx="29">
                  <c:v>0.63461576987420532</c:v>
                </c:pt>
                <c:pt idx="30">
                  <c:v>0.62271212490999861</c:v>
                </c:pt>
                <c:pt idx="31">
                  <c:v>0.60687055285810565</c:v>
                </c:pt>
                <c:pt idx="32">
                  <c:v>0.58112797284485518</c:v>
                </c:pt>
                <c:pt idx="33">
                  <c:v>0.56831753608980651</c:v>
                </c:pt>
              </c:numCache>
            </c:numRef>
          </c:xVal>
          <c:yVal>
            <c:numRef>
              <c:f>'Graphique 36'!$G$2:$G$35</c:f>
              <c:numCache>
                <c:formatCode>0.0%</c:formatCode>
                <c:ptCount val="34"/>
                <c:pt idx="0">
                  <c:v>7.9639649400860629E-2</c:v>
                </c:pt>
                <c:pt idx="1">
                  <c:v>0.21726799761575272</c:v>
                </c:pt>
                <c:pt idx="2">
                  <c:v>9.6715041653521461E-2</c:v>
                </c:pt>
                <c:pt idx="3">
                  <c:v>9.0357085557879815E-3</c:v>
                </c:pt>
                <c:pt idx="4">
                  <c:v>-0.11273839212381528</c:v>
                </c:pt>
                <c:pt idx="5">
                  <c:v>8.2287405875839922E-2</c:v>
                </c:pt>
                <c:pt idx="6">
                  <c:v>-8.8141113857490982E-4</c:v>
                </c:pt>
                <c:pt idx="7">
                  <c:v>7.6271220995608693E-2</c:v>
                </c:pt>
                <c:pt idx="8">
                  <c:v>0.40265420672572266</c:v>
                </c:pt>
                <c:pt idx="9">
                  <c:v>9.8667974390430901E-2</c:v>
                </c:pt>
                <c:pt idx="10">
                  <c:v>6.0311522641302039E-2</c:v>
                </c:pt>
                <c:pt idx="11">
                  <c:v>0.18259451759931583</c:v>
                </c:pt>
                <c:pt idx="12">
                  <c:v>0.13746326289750929</c:v>
                </c:pt>
                <c:pt idx="13">
                  <c:v>-4.4826836908414755E-3</c:v>
                </c:pt>
                <c:pt idx="14">
                  <c:v>-0.1752515698586368</c:v>
                </c:pt>
                <c:pt idx="15">
                  <c:v>0.17834806062099287</c:v>
                </c:pt>
                <c:pt idx="16">
                  <c:v>0.24016987890389974</c:v>
                </c:pt>
                <c:pt idx="17">
                  <c:v>-0.15569759993524526</c:v>
                </c:pt>
                <c:pt idx="18">
                  <c:v>-0.13978209632043354</c:v>
                </c:pt>
                <c:pt idx="19">
                  <c:v>0.22181345022018842</c:v>
                </c:pt>
                <c:pt idx="20">
                  <c:v>-4.1186543490999629E-2</c:v>
                </c:pt>
                <c:pt idx="21">
                  <c:v>9.3212170598089825E-2</c:v>
                </c:pt>
                <c:pt idx="22">
                  <c:v>-0.14064869581676367</c:v>
                </c:pt>
                <c:pt idx="23">
                  <c:v>-7.6062517298749136E-3</c:v>
                </c:pt>
                <c:pt idx="24">
                  <c:v>5.706953313129251E-2</c:v>
                </c:pt>
                <c:pt idx="25">
                  <c:v>-3.4900570843258504E-2</c:v>
                </c:pt>
                <c:pt idx="26">
                  <c:v>-7.7764866182906634E-3</c:v>
                </c:pt>
                <c:pt idx="27">
                  <c:v>5.981950088921173E-2</c:v>
                </c:pt>
                <c:pt idx="28">
                  <c:v>0.39232051168405596</c:v>
                </c:pt>
                <c:pt idx="29">
                  <c:v>9.828881781805425E-2</c:v>
                </c:pt>
                <c:pt idx="30">
                  <c:v>-0.10705791371611706</c:v>
                </c:pt>
                <c:pt idx="31">
                  <c:v>0.25324245067918649</c:v>
                </c:pt>
                <c:pt idx="32">
                  <c:v>6.970349269480268E-2</c:v>
                </c:pt>
                <c:pt idx="33">
                  <c:v>-1.8766641040123214E-2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'Graphique 36'!$C$2:$C$35</c15:f>
                <c15:dlblRangeCache>
                  <c:ptCount val="34"/>
                  <c:pt idx="0">
                    <c:v>Ingénieurs de l'informatique</c:v>
                  </c:pt>
                  <c:pt idx="1">
                    <c:v>Techniciens et AM des industries mécaniques</c:v>
                  </c:pt>
                  <c:pt idx="2">
                    <c:v>Cadres du bâtiment et des travaux publics</c:v>
                  </c:pt>
                  <c:pt idx="3">
                    <c:v>Techniciens et AM de l'électricité et de l'électronique</c:v>
                  </c:pt>
                  <c:pt idx="4">
                    <c:v>OQ de la réparation automobile</c:v>
                  </c:pt>
                  <c:pt idx="5">
                    <c:v>OQ travaillant par enlèvement de métal</c:v>
                  </c:pt>
                  <c:pt idx="6">
                    <c:v>Techniciens et AM de la maintenance</c:v>
                  </c:pt>
                  <c:pt idx="7">
                    <c:v>Techniciens et AM du bâtiment et des travaux publics</c:v>
                  </c:pt>
                  <c:pt idx="8">
                    <c:v>Aides à domicile</c:v>
                  </c:pt>
                  <c:pt idx="9">
                    <c:v>OQ travaillant par formage de métal</c:v>
                  </c:pt>
                  <c:pt idx="10">
                    <c:v>Ingénieurs et cadres techniques de l'industrie</c:v>
                  </c:pt>
                  <c:pt idx="11">
                    <c:v>OQ du gros œuvre du bâtiment</c:v>
                  </c:pt>
                  <c:pt idx="12">
                    <c:v>OQ du second œuvre du bâtiment</c:v>
                  </c:pt>
                  <c:pt idx="13">
                    <c:v>Bouchers, charcutiers, boulangers</c:v>
                  </c:pt>
                  <c:pt idx="14">
                    <c:v>Coiffeurs, esthéticiens</c:v>
                  </c:pt>
                  <c:pt idx="15">
                    <c:v>Conducteurs d'engins du bâtiment et des travaux publics</c:v>
                  </c:pt>
                  <c:pt idx="16">
                    <c:v>Conducteurs de véhicules</c:v>
                  </c:pt>
                  <c:pt idx="17">
                    <c:v>Techniciens de l'informatique</c:v>
                  </c:pt>
                  <c:pt idx="18">
                    <c:v>Professions paramédicales</c:v>
                  </c:pt>
                  <c:pt idx="19">
                    <c:v>OQ des travaux publics, du béton et de l'extraction</c:v>
                  </c:pt>
                  <c:pt idx="20">
                    <c:v>Personnels d'études et de recherche</c:v>
                  </c:pt>
                  <c:pt idx="21">
                    <c:v>Techniciens et AM des industries de process</c:v>
                  </c:pt>
                  <c:pt idx="22">
                    <c:v>OQ de l'électricité et de l'électronique</c:v>
                  </c:pt>
                  <c:pt idx="23">
                    <c:v>Attachés commerciaux et représentants</c:v>
                  </c:pt>
                  <c:pt idx="24">
                    <c:v>OQ de la maintenance</c:v>
                  </c:pt>
                  <c:pt idx="25">
                    <c:v>OQ de la mécanique</c:v>
                  </c:pt>
                  <c:pt idx="26">
                    <c:v>Techniciens des services administratifs, comptables et financiers</c:v>
                  </c:pt>
                  <c:pt idx="27">
                    <c:v>Techniciens et AM des matériaux souples, du bois et des industries graphiques</c:v>
                  </c:pt>
                  <c:pt idx="28">
                    <c:v>Personnels de ménage</c:v>
                  </c:pt>
                  <c:pt idx="29">
                    <c:v>Cadres des transports, de la logistique et navigants de l'aviation</c:v>
                  </c:pt>
                  <c:pt idx="30">
                    <c:v>OPQ du second œuvre du bâtiment</c:v>
                  </c:pt>
                  <c:pt idx="31">
                    <c:v>Assistants maternels</c:v>
                  </c:pt>
                  <c:pt idx="32">
                    <c:v>OPQ du travail du bois et de l'ameublement</c:v>
                  </c:pt>
                  <c:pt idx="33">
                    <c:v>Cuisiniers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D-112F-4E34-A428-5383B3AC1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059072"/>
        <c:axId val="217055744"/>
      </c:scatterChart>
      <c:valAx>
        <c:axId val="2170590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="1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Les</a:t>
                </a:r>
                <a:r>
                  <a:rPr lang="fr-FR" sz="1100" b="1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 tensions (ou difficultés de recrutement) en 2019 sont... </a:t>
                </a:r>
                <a:endParaRPr lang="fr-FR" sz="1100" b="1">
                  <a:solidFill>
                    <a:schemeClr val="tx1">
                      <a:lumMod val="50000"/>
                      <a:lumOff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31781031253750747"/>
              <c:y val="0.896561155318506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22225" cap="flat" cmpd="sng" algn="ctr">
            <a:solidFill>
              <a:schemeClr val="tx1">
                <a:lumMod val="50000"/>
                <a:lumOff val="50000"/>
              </a:schemeClr>
            </a:solidFill>
            <a:round/>
            <a:headEnd type="triangle" w="lg" len="lg"/>
            <a:tailEnd type="triangle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055744"/>
        <c:crosses val="autoZero"/>
        <c:crossBetween val="midCat"/>
      </c:valAx>
      <c:valAx>
        <c:axId val="217055744"/>
        <c:scaling>
          <c:orientation val="minMax"/>
          <c:max val="0.45"/>
        </c:scaling>
        <c:delete val="0"/>
        <c:axPos val="l"/>
        <c:majorGridlines>
          <c:spPr>
            <a:ln w="6350" cap="flat" cmpd="sng" algn="ctr">
              <a:solidFill>
                <a:srgbClr val="D9D9D9">
                  <a:alpha val="99000"/>
                </a:srgb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="1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Déséquilbre potentiel en 2030 </a:t>
                </a:r>
                <a:r>
                  <a:rPr lang="fr-FR"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rPr>
                  <a:t>(% de l'emploi en 2019)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1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low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059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3276355986129"/>
          <c:y val="0.93727909855587876"/>
          <c:w val="0.31283878988810609"/>
          <c:h val="3.1951674816384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715182539682538"/>
          <c:y val="1.5522222222222222E-2"/>
          <c:w val="0.54593079365079367"/>
          <c:h val="0.801621888888888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'Annexe 4 - Graphique 1a et 1b'!$C$2</c:f>
              <c:strCache>
                <c:ptCount val="1"/>
                <c:pt idx="0">
                  <c:v>Pré-crise</c:v>
                </c:pt>
              </c:strCache>
            </c:strRef>
          </c:tx>
          <c:spPr>
            <a:noFill/>
            <a:ln w="15875">
              <a:solidFill>
                <a:srgbClr val="E67D0A"/>
              </a:solidFill>
              <a:prstDash val="dash"/>
            </a:ln>
          </c:spPr>
          <c:invertIfNegative val="0"/>
          <c:cat>
            <c:strRef>
              <c:f>'Annexe 4 - Graphique 1a et 1b'!$B$3:$B$21</c:f>
              <c:strCache>
                <c:ptCount val="19"/>
                <c:pt idx="0">
                  <c:v>Commerce </c:v>
                </c:pt>
                <c:pt idx="1">
                  <c:v>Matériels de transport</c:v>
                </c:pt>
                <c:pt idx="2">
                  <c:v>Édition, audiovisuel et diffusion</c:v>
                </c:pt>
                <c:pt idx="3">
                  <c:v>Autres activités spécialisées, scientifiques et techniques</c:v>
                </c:pt>
                <c:pt idx="4">
                  <c:v>Eau, assainissement, déchets </c:v>
                </c:pt>
                <c:pt idx="5">
                  <c:v>Activités immobilières</c:v>
                </c:pt>
                <c:pt idx="6">
                  <c:v>Activités des ménages en tant qu'employeurs</c:v>
                </c:pt>
                <c:pt idx="7">
                  <c:v>Enseignement</c:v>
                </c:pt>
                <c:pt idx="8">
                  <c:v>Agroalimentaire</c:v>
                </c:pt>
                <c:pt idx="9">
                  <c:v>Arts, spectacles et activités récréatives</c:v>
                </c:pt>
                <c:pt idx="10">
                  <c:v>Hébergement et restauration</c:v>
                </c:pt>
                <c:pt idx="11">
                  <c:v>Recherche &amp; développement </c:v>
                </c:pt>
                <c:pt idx="12">
                  <c:v>Autres activités de services</c:v>
                </c:pt>
                <c:pt idx="13">
                  <c:v>Médico-social et  action sociale </c:v>
                </c:pt>
                <c:pt idx="14">
                  <c:v>Activités informatiques et services d'information</c:v>
                </c:pt>
                <c:pt idx="15">
                  <c:v>Services administratifs et de soutien</c:v>
                </c:pt>
                <c:pt idx="16">
                  <c:v>Construction</c:v>
                </c:pt>
                <c:pt idx="17">
                  <c:v>Activités juridiques, comptables, de gestion, d'architecture, d'ingénierie</c:v>
                </c:pt>
                <c:pt idx="18">
                  <c:v>Santé </c:v>
                </c:pt>
              </c:strCache>
            </c:strRef>
          </c:cat>
          <c:val>
            <c:numRef>
              <c:f>'Annexe 4 - Graphique 1a et 1b'!$C$3:$C$21</c:f>
              <c:numCache>
                <c:formatCode>#\ ##0\ </c:formatCode>
                <c:ptCount val="19"/>
                <c:pt idx="0">
                  <c:v>3028.541000000132</c:v>
                </c:pt>
                <c:pt idx="1">
                  <c:v>9669.7819999999974</c:v>
                </c:pt>
                <c:pt idx="2">
                  <c:v>3547.8170000000091</c:v>
                </c:pt>
                <c:pt idx="3">
                  <c:v>9054.601999999988</c:v>
                </c:pt>
                <c:pt idx="4">
                  <c:v>6480.5149999999967</c:v>
                </c:pt>
                <c:pt idx="5">
                  <c:v>7761.2009999999718</c:v>
                </c:pt>
                <c:pt idx="6">
                  <c:v>14611.861000000004</c:v>
                </c:pt>
                <c:pt idx="7">
                  <c:v>20170.652999999904</c:v>
                </c:pt>
                <c:pt idx="8">
                  <c:v>18989.024000000085</c:v>
                </c:pt>
                <c:pt idx="9">
                  <c:v>30038.268000000018</c:v>
                </c:pt>
                <c:pt idx="10">
                  <c:v>137788.1319999999</c:v>
                </c:pt>
                <c:pt idx="11">
                  <c:v>75409.651999999987</c:v>
                </c:pt>
                <c:pt idx="12">
                  <c:v>82545.058000000034</c:v>
                </c:pt>
                <c:pt idx="13">
                  <c:v>135514.41299999988</c:v>
                </c:pt>
                <c:pt idx="14">
                  <c:v>152439.08799999984</c:v>
                </c:pt>
                <c:pt idx="15">
                  <c:v>189278.18899999966</c:v>
                </c:pt>
                <c:pt idx="16">
                  <c:v>162112.62599999987</c:v>
                </c:pt>
                <c:pt idx="17">
                  <c:v>215302.88799999995</c:v>
                </c:pt>
                <c:pt idx="18">
                  <c:v>242310.12499999997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F-461C-AF75-62289D42B224}"/>
            </c:ext>
          </c:extLst>
        </c:ser>
        <c:ser>
          <c:idx val="3"/>
          <c:order val="1"/>
          <c:tx>
            <c:strRef>
              <c:f>'Annexe 4 - Graphique 1a et 1b'!$G$2</c:f>
              <c:strCache>
                <c:ptCount val="1"/>
                <c:pt idx="0">
                  <c:v>Covid+-bas carbone</c:v>
                </c:pt>
              </c:strCache>
            </c:strRef>
          </c:tx>
          <c:spPr>
            <a:noFill/>
            <a:ln w="12700">
              <a:solidFill>
                <a:srgbClr val="C01718"/>
              </a:solidFill>
            </a:ln>
          </c:spPr>
          <c:invertIfNegative val="0"/>
          <c:cat>
            <c:strRef>
              <c:f>'Annexe 4 - Graphique 1a et 1b'!$B$3:$B$21</c:f>
              <c:strCache>
                <c:ptCount val="19"/>
                <c:pt idx="0">
                  <c:v>Commerce </c:v>
                </c:pt>
                <c:pt idx="1">
                  <c:v>Matériels de transport</c:v>
                </c:pt>
                <c:pt idx="2">
                  <c:v>Édition, audiovisuel et diffusion</c:v>
                </c:pt>
                <c:pt idx="3">
                  <c:v>Autres activités spécialisées, scientifiques et techniques</c:v>
                </c:pt>
                <c:pt idx="4">
                  <c:v>Eau, assainissement, déchets </c:v>
                </c:pt>
                <c:pt idx="5">
                  <c:v>Activités immobilières</c:v>
                </c:pt>
                <c:pt idx="6">
                  <c:v>Activités des ménages en tant qu'employeurs</c:v>
                </c:pt>
                <c:pt idx="7">
                  <c:v>Enseignement</c:v>
                </c:pt>
                <c:pt idx="8">
                  <c:v>Agroalimentaire</c:v>
                </c:pt>
                <c:pt idx="9">
                  <c:v>Arts, spectacles et activités récréatives</c:v>
                </c:pt>
                <c:pt idx="10">
                  <c:v>Hébergement et restauration</c:v>
                </c:pt>
                <c:pt idx="11">
                  <c:v>Recherche &amp; développement </c:v>
                </c:pt>
                <c:pt idx="12">
                  <c:v>Autres activités de services</c:v>
                </c:pt>
                <c:pt idx="13">
                  <c:v>Médico-social et  action sociale </c:v>
                </c:pt>
                <c:pt idx="14">
                  <c:v>Activités informatiques et services d'information</c:v>
                </c:pt>
                <c:pt idx="15">
                  <c:v>Services administratifs et de soutien</c:v>
                </c:pt>
                <c:pt idx="16">
                  <c:v>Construction</c:v>
                </c:pt>
                <c:pt idx="17">
                  <c:v>Activités juridiques, comptables, de gestion, d'architecture, d'ingénierie</c:v>
                </c:pt>
                <c:pt idx="18">
                  <c:v>Santé </c:v>
                </c:pt>
              </c:strCache>
            </c:strRef>
          </c:cat>
          <c:val>
            <c:numRef>
              <c:f>'Annexe 4 - Graphique 1a et 1b'!$G$3:$G$21</c:f>
              <c:numCache>
                <c:formatCode>#\ ##0\ </c:formatCode>
                <c:ptCount val="19"/>
                <c:pt idx="0">
                  <c:v>-66949.552328908336</c:v>
                </c:pt>
                <c:pt idx="1">
                  <c:v>-2548.4348039653642</c:v>
                </c:pt>
                <c:pt idx="2">
                  <c:v>1284.5309261391549</c:v>
                </c:pt>
                <c:pt idx="3">
                  <c:v>2602.9485397903613</c:v>
                </c:pt>
                <c:pt idx="4">
                  <c:v>6182.5667216740785</c:v>
                </c:pt>
                <c:pt idx="5">
                  <c:v>15071.346817247957</c:v>
                </c:pt>
                <c:pt idx="6">
                  <c:v>16776.416992777682</c:v>
                </c:pt>
                <c:pt idx="7">
                  <c:v>-628.46007569692119</c:v>
                </c:pt>
                <c:pt idx="8">
                  <c:v>21458.48549353343</c:v>
                </c:pt>
                <c:pt idx="9">
                  <c:v>-16870.823081096092</c:v>
                </c:pt>
                <c:pt idx="10">
                  <c:v>25322.205768792173</c:v>
                </c:pt>
                <c:pt idx="11">
                  <c:v>101035.16986779272</c:v>
                </c:pt>
                <c:pt idx="12">
                  <c:v>99984.781663682501</c:v>
                </c:pt>
                <c:pt idx="13">
                  <c:v>138348.03086538796</c:v>
                </c:pt>
                <c:pt idx="14">
                  <c:v>178544.28945487895</c:v>
                </c:pt>
                <c:pt idx="15">
                  <c:v>142385.90528444774</c:v>
                </c:pt>
                <c:pt idx="16">
                  <c:v>276563.95894386538</c:v>
                </c:pt>
                <c:pt idx="17">
                  <c:v>244108.97444273997</c:v>
                </c:pt>
                <c:pt idx="18">
                  <c:v>276160.10457471159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F-461C-AF75-62289D42B224}"/>
            </c:ext>
          </c:extLst>
        </c:ser>
        <c:ser>
          <c:idx val="1"/>
          <c:order val="2"/>
          <c:tx>
            <c:strRef>
              <c:f>'Annexe 4 - Graphique 1a et 1b'!$F$2</c:f>
              <c:strCache>
                <c:ptCount val="1"/>
                <c:pt idx="0">
                  <c:v>Référence-bas carbone</c:v>
                </c:pt>
              </c:strCache>
            </c:strRef>
          </c:tx>
          <c:spPr>
            <a:solidFill>
              <a:srgbClr val="C01718">
                <a:alpha val="50000"/>
              </a:srgbClr>
            </a:solidFill>
            <a:ln>
              <a:solidFill>
                <a:schemeClr val="tx1">
                  <a:tint val="75000"/>
                  <a:shade val="95000"/>
                  <a:satMod val="105000"/>
                  <a:alpha val="58000"/>
                </a:schemeClr>
              </a:solidFill>
            </a:ln>
          </c:spPr>
          <c:invertIfNegative val="0"/>
          <c:cat>
            <c:strRef>
              <c:f>'Annexe 4 - Graphique 1a et 1b'!$B$3:$B$21</c:f>
              <c:strCache>
                <c:ptCount val="19"/>
                <c:pt idx="0">
                  <c:v>Commerce </c:v>
                </c:pt>
                <c:pt idx="1">
                  <c:v>Matériels de transport</c:v>
                </c:pt>
                <c:pt idx="2">
                  <c:v>Édition, audiovisuel et diffusion</c:v>
                </c:pt>
                <c:pt idx="3">
                  <c:v>Autres activités spécialisées, scientifiques et techniques</c:v>
                </c:pt>
                <c:pt idx="4">
                  <c:v>Eau, assainissement, déchets </c:v>
                </c:pt>
                <c:pt idx="5">
                  <c:v>Activités immobilières</c:v>
                </c:pt>
                <c:pt idx="6">
                  <c:v>Activités des ménages en tant qu'employeurs</c:v>
                </c:pt>
                <c:pt idx="7">
                  <c:v>Enseignement</c:v>
                </c:pt>
                <c:pt idx="8">
                  <c:v>Agroalimentaire</c:v>
                </c:pt>
                <c:pt idx="9">
                  <c:v>Arts, spectacles et activités récréatives</c:v>
                </c:pt>
                <c:pt idx="10">
                  <c:v>Hébergement et restauration</c:v>
                </c:pt>
                <c:pt idx="11">
                  <c:v>Recherche &amp; développement </c:v>
                </c:pt>
                <c:pt idx="12">
                  <c:v>Autres activités de services</c:v>
                </c:pt>
                <c:pt idx="13">
                  <c:v>Médico-social et  action sociale </c:v>
                </c:pt>
                <c:pt idx="14">
                  <c:v>Activités informatiques et services d'information</c:v>
                </c:pt>
                <c:pt idx="15">
                  <c:v>Services administratifs et de soutien</c:v>
                </c:pt>
                <c:pt idx="16">
                  <c:v>Construction</c:v>
                </c:pt>
                <c:pt idx="17">
                  <c:v>Activités juridiques, comptables, de gestion, d'architecture, d'ingénierie</c:v>
                </c:pt>
                <c:pt idx="18">
                  <c:v>Santé </c:v>
                </c:pt>
              </c:strCache>
            </c:strRef>
          </c:cat>
          <c:val>
            <c:numRef>
              <c:f>'Annexe 4 - Graphique 1a et 1b'!$F$3:$F$21</c:f>
              <c:numCache>
                <c:formatCode>#\ ##0\ </c:formatCode>
                <c:ptCount val="19"/>
                <c:pt idx="0">
                  <c:v>7069.5283236177602</c:v>
                </c:pt>
                <c:pt idx="1">
                  <c:v>2304.1220399803424</c:v>
                </c:pt>
                <c:pt idx="2">
                  <c:v>2444.4642534109562</c:v>
                </c:pt>
                <c:pt idx="3">
                  <c:v>5231.5484048926355</c:v>
                </c:pt>
                <c:pt idx="4">
                  <c:v>9867.9681932749754</c:v>
                </c:pt>
                <c:pt idx="5">
                  <c:v>15378.993503693608</c:v>
                </c:pt>
                <c:pt idx="6">
                  <c:v>17069.518895451012</c:v>
                </c:pt>
                <c:pt idx="7">
                  <c:v>8298.7386915278876</c:v>
                </c:pt>
                <c:pt idx="8">
                  <c:v>21594.56147445667</c:v>
                </c:pt>
                <c:pt idx="9">
                  <c:v>30788.74094993978</c:v>
                </c:pt>
                <c:pt idx="10">
                  <c:v>60157.064626754393</c:v>
                </c:pt>
                <c:pt idx="11">
                  <c:v>95191.586041503062</c:v>
                </c:pt>
                <c:pt idx="12">
                  <c:v>105772.14894750978</c:v>
                </c:pt>
                <c:pt idx="13">
                  <c:v>140790.07257838565</c:v>
                </c:pt>
                <c:pt idx="14">
                  <c:v>167517.22440010234</c:v>
                </c:pt>
                <c:pt idx="15">
                  <c:v>165913.48107774684</c:v>
                </c:pt>
                <c:pt idx="16">
                  <c:v>296820.69543218653</c:v>
                </c:pt>
                <c:pt idx="17">
                  <c:v>246646.7153879696</c:v>
                </c:pt>
                <c:pt idx="18">
                  <c:v>263837.47787241783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F-461C-AF75-62289D42B224}"/>
            </c:ext>
          </c:extLst>
        </c:ser>
        <c:ser>
          <c:idx val="4"/>
          <c:order val="3"/>
          <c:tx>
            <c:strRef>
              <c:f>'Annexe 4 - Graphique 1a et 1b'!$E$2</c:f>
              <c:strCache>
                <c:ptCount val="1"/>
                <c:pt idx="0">
                  <c:v>Covid +</c:v>
                </c:pt>
              </c:strCache>
            </c:strRef>
          </c:tx>
          <c:spPr>
            <a:solidFill>
              <a:srgbClr val="C7C7C7"/>
            </a:solidFill>
            <a:ln>
              <a:noFill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E5F-461C-AF75-62289D42B224}"/>
              </c:ext>
            </c:extLst>
          </c:dPt>
          <c:cat>
            <c:strRef>
              <c:f>'Annexe 4 - Graphique 1a et 1b'!$B$3:$B$21</c:f>
              <c:strCache>
                <c:ptCount val="19"/>
                <c:pt idx="0">
                  <c:v>Commerce </c:v>
                </c:pt>
                <c:pt idx="1">
                  <c:v>Matériels de transport</c:v>
                </c:pt>
                <c:pt idx="2">
                  <c:v>Édition, audiovisuel et diffusion</c:v>
                </c:pt>
                <c:pt idx="3">
                  <c:v>Autres activités spécialisées, scientifiques et techniques</c:v>
                </c:pt>
                <c:pt idx="4">
                  <c:v>Eau, assainissement, déchets </c:v>
                </c:pt>
                <c:pt idx="5">
                  <c:v>Activités immobilières</c:v>
                </c:pt>
                <c:pt idx="6">
                  <c:v>Activités des ménages en tant qu'employeurs</c:v>
                </c:pt>
                <c:pt idx="7">
                  <c:v>Enseignement</c:v>
                </c:pt>
                <c:pt idx="8">
                  <c:v>Agroalimentaire</c:v>
                </c:pt>
                <c:pt idx="9">
                  <c:v>Arts, spectacles et activités récréatives</c:v>
                </c:pt>
                <c:pt idx="10">
                  <c:v>Hébergement et restauration</c:v>
                </c:pt>
                <c:pt idx="11">
                  <c:v>Recherche &amp; développement </c:v>
                </c:pt>
                <c:pt idx="12">
                  <c:v>Autres activités de services</c:v>
                </c:pt>
                <c:pt idx="13">
                  <c:v>Médico-social et  action sociale </c:v>
                </c:pt>
                <c:pt idx="14">
                  <c:v>Activités informatiques et services d'information</c:v>
                </c:pt>
                <c:pt idx="15">
                  <c:v>Services administratifs et de soutien</c:v>
                </c:pt>
                <c:pt idx="16">
                  <c:v>Construction</c:v>
                </c:pt>
                <c:pt idx="17">
                  <c:v>Activités juridiques, comptables, de gestion, d'architecture, d'ingénierie</c:v>
                </c:pt>
                <c:pt idx="18">
                  <c:v>Santé </c:v>
                </c:pt>
              </c:strCache>
            </c:strRef>
          </c:cat>
          <c:val>
            <c:numRef>
              <c:f>'Annexe 4 - Graphique 1a et 1b'!$E$3:$E$21</c:f>
              <c:numCache>
                <c:formatCode>#\ ##0\ </c:formatCode>
                <c:ptCount val="19"/>
                <c:pt idx="0">
                  <c:v>-72597.48262300354</c:v>
                </c:pt>
                <c:pt idx="1">
                  <c:v>-3564.4421604723675</c:v>
                </c:pt>
                <c:pt idx="2">
                  <c:v>1383.2256505110081</c:v>
                </c:pt>
                <c:pt idx="3">
                  <c:v>2742.9061184328134</c:v>
                </c:pt>
                <c:pt idx="4">
                  <c:v>5667.9555271618083</c:v>
                </c:pt>
                <c:pt idx="5">
                  <c:v>8718.490433695195</c:v>
                </c:pt>
                <c:pt idx="6">
                  <c:v>12446.096851435357</c:v>
                </c:pt>
                <c:pt idx="7">
                  <c:v>8011.4457492352358</c:v>
                </c:pt>
                <c:pt idx="8">
                  <c:v>21900.345374388166</c:v>
                </c:pt>
                <c:pt idx="9">
                  <c:v>-21289.424315520024</c:v>
                </c:pt>
                <c:pt idx="10">
                  <c:v>17348.145031759941</c:v>
                </c:pt>
                <c:pt idx="11">
                  <c:v>83313.270937550958</c:v>
                </c:pt>
                <c:pt idx="12">
                  <c:v>94032.575888602994</c:v>
                </c:pt>
                <c:pt idx="13">
                  <c:v>141819.97732433502</c:v>
                </c:pt>
                <c:pt idx="14">
                  <c:v>170653.4562964199</c:v>
                </c:pt>
                <c:pt idx="15">
                  <c:v>145780.07437667158</c:v>
                </c:pt>
                <c:pt idx="16">
                  <c:v>155933.80066596318</c:v>
                </c:pt>
                <c:pt idx="17">
                  <c:v>195679.28094034779</c:v>
                </c:pt>
                <c:pt idx="18">
                  <c:v>277415.28340446349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5F-461C-AF75-62289D42B224}"/>
            </c:ext>
          </c:extLst>
        </c:ser>
        <c:ser>
          <c:idx val="2"/>
          <c:order val="4"/>
          <c:tx>
            <c:strRef>
              <c:f>'Annexe 4 - Graphique 1a et 1b'!$D$2</c:f>
              <c:strCache>
                <c:ptCount val="1"/>
                <c:pt idx="0">
                  <c:v>Référence</c:v>
                </c:pt>
              </c:strCache>
            </c:strRef>
          </c:tx>
          <c:spPr>
            <a:solidFill>
              <a:srgbClr val="36A8E1">
                <a:alpha val="49804"/>
              </a:srgbClr>
            </a:solidFill>
            <a:ln>
              <a:noFill/>
              <a:prstDash val="solid"/>
            </a:ln>
          </c:spPr>
          <c:invertIfNegative val="0"/>
          <c:cat>
            <c:strRef>
              <c:f>'Annexe 4 - Graphique 1a et 1b'!$B$3:$B$21</c:f>
              <c:strCache>
                <c:ptCount val="19"/>
                <c:pt idx="0">
                  <c:v>Commerce </c:v>
                </c:pt>
                <c:pt idx="1">
                  <c:v>Matériels de transport</c:v>
                </c:pt>
                <c:pt idx="2">
                  <c:v>Édition, audiovisuel et diffusion</c:v>
                </c:pt>
                <c:pt idx="3">
                  <c:v>Autres activités spécialisées, scientifiques et techniques</c:v>
                </c:pt>
                <c:pt idx="4">
                  <c:v>Eau, assainissement, déchets </c:v>
                </c:pt>
                <c:pt idx="5">
                  <c:v>Activités immobilières</c:v>
                </c:pt>
                <c:pt idx="6">
                  <c:v>Activités des ménages en tant qu'employeurs</c:v>
                </c:pt>
                <c:pt idx="7">
                  <c:v>Enseignement</c:v>
                </c:pt>
                <c:pt idx="8">
                  <c:v>Agroalimentaire</c:v>
                </c:pt>
                <c:pt idx="9">
                  <c:v>Arts, spectacles et activités récréatives</c:v>
                </c:pt>
                <c:pt idx="10">
                  <c:v>Hébergement et restauration</c:v>
                </c:pt>
                <c:pt idx="11">
                  <c:v>Recherche &amp; développement </c:v>
                </c:pt>
                <c:pt idx="12">
                  <c:v>Autres activités de services</c:v>
                </c:pt>
                <c:pt idx="13">
                  <c:v>Médico-social et  action sociale </c:v>
                </c:pt>
                <c:pt idx="14">
                  <c:v>Activités informatiques et services d'information</c:v>
                </c:pt>
                <c:pt idx="15">
                  <c:v>Services administratifs et de soutien</c:v>
                </c:pt>
                <c:pt idx="16">
                  <c:v>Construction</c:v>
                </c:pt>
                <c:pt idx="17">
                  <c:v>Activités juridiques, comptables, de gestion, d'architecture, d'ingénierie</c:v>
                </c:pt>
                <c:pt idx="18">
                  <c:v>Santé </c:v>
                </c:pt>
              </c:strCache>
            </c:strRef>
          </c:cat>
          <c:val>
            <c:numRef>
              <c:f>'Annexe 4 - Graphique 1a et 1b'!$D$3:$D$21</c:f>
              <c:numCache>
                <c:formatCode>#\ ##0\ </c:formatCode>
                <c:ptCount val="19"/>
                <c:pt idx="0">
                  <c:v>552.76463396603503</c:v>
                </c:pt>
                <c:pt idx="1">
                  <c:v>1281.7637603351386</c:v>
                </c:pt>
                <c:pt idx="2">
                  <c:v>2482.0742284146318</c:v>
                </c:pt>
                <c:pt idx="3">
                  <c:v>8291.6435956178702</c:v>
                </c:pt>
                <c:pt idx="4">
                  <c:v>9110.8471813467695</c:v>
                </c:pt>
                <c:pt idx="5">
                  <c:v>11820.417266450078</c:v>
                </c:pt>
                <c:pt idx="6">
                  <c:v>15679.225722019084</c:v>
                </c:pt>
                <c:pt idx="7">
                  <c:v>18930.396512409745</c:v>
                </c:pt>
                <c:pt idx="8">
                  <c:v>22030.912765563586</c:v>
                </c:pt>
                <c:pt idx="9">
                  <c:v>29044.243330848531</c:v>
                </c:pt>
                <c:pt idx="10">
                  <c:v>51054.137687028517</c:v>
                </c:pt>
                <c:pt idx="11">
                  <c:v>80192.844537381068</c:v>
                </c:pt>
                <c:pt idx="12">
                  <c:v>102471.03003830364</c:v>
                </c:pt>
                <c:pt idx="13">
                  <c:v>146599.37482543683</c:v>
                </c:pt>
                <c:pt idx="14">
                  <c:v>159627.66056949171</c:v>
                </c:pt>
                <c:pt idx="15">
                  <c:v>171578.63539722757</c:v>
                </c:pt>
                <c:pt idx="16">
                  <c:v>174360.25909486102</c:v>
                </c:pt>
                <c:pt idx="17">
                  <c:v>200678.00772959844</c:v>
                </c:pt>
                <c:pt idx="18">
                  <c:v>264348.37184283836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5F-461C-AF75-62289D42B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7087488"/>
        <c:axId val="187093376"/>
      </c:barChart>
      <c:catAx>
        <c:axId val="187087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3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7093376"/>
        <c:crosses val="autoZero"/>
        <c:auto val="1"/>
        <c:lblAlgn val="ctr"/>
        <c:lblOffset val="100"/>
        <c:noMultiLvlLbl val="0"/>
      </c:catAx>
      <c:valAx>
        <c:axId val="187093376"/>
        <c:scaling>
          <c:orientation val="minMax"/>
        </c:scaling>
        <c:delete val="0"/>
        <c:axPos val="b"/>
        <c:majorGridlines>
          <c:spPr>
            <a:ln>
              <a:solidFill>
                <a:srgbClr val="C7C7C7"/>
              </a:solidFill>
            </a:ln>
          </c:spPr>
        </c:majorGridlines>
        <c:numFmt formatCode="#\ ##0\ " sourceLinked="1"/>
        <c:majorTickMark val="in"/>
        <c:minorTickMark val="none"/>
        <c:tickLblPos val="nextTo"/>
        <c:spPr>
          <a:ln w="6350">
            <a:solidFill>
              <a:srgbClr val="C7C7C7"/>
            </a:solidFill>
          </a:ln>
        </c:spPr>
        <c:txPr>
          <a:bodyPr/>
          <a:lstStyle/>
          <a:p>
            <a:pPr>
              <a:defRPr sz="11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70874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2093020833333339"/>
                <c:y val="0.85195712560386472"/>
              </c:manualLayout>
            </c:layout>
            <c:tx>
              <c:rich>
                <a:bodyPr/>
                <a:lstStyle/>
                <a:p>
                  <a:pPr>
                    <a:defRPr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</a:t>
                  </a:r>
                  <a:r>
                    <a:rPr lang="fr-FR" sz="1100" b="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 m</a:t>
                  </a: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illiers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39791631944444444"/>
          <c:y val="0.89338833333333334"/>
          <c:w val="0.59859999999999991"/>
          <c:h val="7.3969777777777773E-2"/>
        </c:manualLayout>
      </c:layout>
      <c:overlay val="0"/>
      <c:txPr>
        <a:bodyPr/>
        <a:lstStyle/>
        <a:p>
          <a:pPr>
            <a:defRPr sz="1300" b="0">
              <a:solidFill>
                <a:schemeClr val="tx1">
                  <a:lumMod val="50000"/>
                  <a:lumOff val="50000"/>
                </a:schemeClr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90960317460317"/>
          <c:y val="1.6871980676328502E-2"/>
          <c:w val="0.67492793650793648"/>
          <c:h val="0.787806642512077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'Annexe 4 - Graphique 1a et 1b'!$C$2</c:f>
              <c:strCache>
                <c:ptCount val="1"/>
                <c:pt idx="0">
                  <c:v>Pré-crise</c:v>
                </c:pt>
              </c:strCache>
            </c:strRef>
          </c:tx>
          <c:spPr>
            <a:noFill/>
            <a:ln w="15875">
              <a:solidFill>
                <a:srgbClr val="E67D0A"/>
              </a:solidFill>
              <a:prstDash val="dash"/>
            </a:ln>
          </c:spPr>
          <c:invertIfNegative val="0"/>
          <c:cat>
            <c:strRef>
              <c:f>'Annexe 4 - Graphique 1a et 1b'!$B$23:$B$40</c:f>
              <c:strCache>
                <c:ptCount val="18"/>
                <c:pt idx="0">
                  <c:v>Produits informatiques, électroniques et optiques</c:v>
                </c:pt>
                <c:pt idx="1">
                  <c:v>Cokéfaction et raffinage</c:v>
                </c:pt>
                <c:pt idx="2">
                  <c:v>Chimie</c:v>
                </c:pt>
                <c:pt idx="3">
                  <c:v>Pharmacie</c:v>
                </c:pt>
                <c:pt idx="4">
                  <c:v>Industries extractives</c:v>
                </c:pt>
                <c:pt idx="5">
                  <c:v>Textile et habillement</c:v>
                </c:pt>
                <c:pt idx="6">
                  <c:v>Énergie</c:v>
                </c:pt>
                <c:pt idx="7">
                  <c:v>Machines et équipements </c:v>
                </c:pt>
                <c:pt idx="8">
                  <c:v>Bois,  papier et imprimerie</c:v>
                </c:pt>
                <c:pt idx="9">
                  <c:v>Télécommunications</c:v>
                </c:pt>
                <c:pt idx="10">
                  <c:v>Équipements électriques</c:v>
                </c:pt>
                <c:pt idx="11">
                  <c:v>Caoutchouc-plastique </c:v>
                </c:pt>
                <c:pt idx="12">
                  <c:v>Maintenance et autres industries manufacturières</c:v>
                </c:pt>
                <c:pt idx="13">
                  <c:v>Métallurgie </c:v>
                </c:pt>
                <c:pt idx="14">
                  <c:v>Agriculture</c:v>
                </c:pt>
                <c:pt idx="15">
                  <c:v>Transports et entreposage</c:v>
                </c:pt>
                <c:pt idx="16">
                  <c:v>Administration publique</c:v>
                </c:pt>
                <c:pt idx="17">
                  <c:v>Finance et assurance</c:v>
                </c:pt>
              </c:strCache>
            </c:strRef>
          </c:cat>
          <c:val>
            <c:numRef>
              <c:f>'Annexe 4 - Graphique 1a et 1b'!$C$23:$C$40</c:f>
              <c:numCache>
                <c:formatCode>#\ ##0\ </c:formatCode>
                <c:ptCount val="18"/>
                <c:pt idx="0">
                  <c:v>-211.35799999998994</c:v>
                </c:pt>
                <c:pt idx="1">
                  <c:v>-403.62900000000047</c:v>
                </c:pt>
                <c:pt idx="2">
                  <c:v>-1490.7480000000105</c:v>
                </c:pt>
                <c:pt idx="3">
                  <c:v>-2257.8310000000029</c:v>
                </c:pt>
                <c:pt idx="4">
                  <c:v>-3048.9549999999995</c:v>
                </c:pt>
                <c:pt idx="5">
                  <c:v>-3147.0110000000063</c:v>
                </c:pt>
                <c:pt idx="6">
                  <c:v>-4002.79900000001</c:v>
                </c:pt>
                <c:pt idx="7">
                  <c:v>-6962.2289999999794</c:v>
                </c:pt>
                <c:pt idx="8">
                  <c:v>-18861.998999999996</c:v>
                </c:pt>
                <c:pt idx="9">
                  <c:v>-24378.821000000004</c:v>
                </c:pt>
                <c:pt idx="10">
                  <c:v>-26314.548999999999</c:v>
                </c:pt>
                <c:pt idx="11">
                  <c:v>-29235.475000000009</c:v>
                </c:pt>
                <c:pt idx="12">
                  <c:v>-31640.58700000004</c:v>
                </c:pt>
                <c:pt idx="13">
                  <c:v>-36080.876000000047</c:v>
                </c:pt>
                <c:pt idx="14">
                  <c:v>-44748.947000000044</c:v>
                </c:pt>
                <c:pt idx="15">
                  <c:v>-68147.50400000003</c:v>
                </c:pt>
                <c:pt idx="16">
                  <c:v>-77299.42200000005</c:v>
                </c:pt>
                <c:pt idx="17">
                  <c:v>-103131.11400000003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3-4BF8-A9C1-AED0D891ADAE}"/>
            </c:ext>
          </c:extLst>
        </c:ser>
        <c:ser>
          <c:idx val="2"/>
          <c:order val="1"/>
          <c:tx>
            <c:strRef>
              <c:f>'Annexe 4 - Graphique 1a et 1b'!$G$2</c:f>
              <c:strCache>
                <c:ptCount val="1"/>
                <c:pt idx="0">
                  <c:v>Covid+-bas carbone</c:v>
                </c:pt>
              </c:strCache>
            </c:strRef>
          </c:tx>
          <c:spPr>
            <a:noFill/>
            <a:ln w="12700">
              <a:solidFill>
                <a:srgbClr val="C01718"/>
              </a:solidFill>
              <a:prstDash val="solid"/>
            </a:ln>
          </c:spPr>
          <c:invertIfNegative val="0"/>
          <c:cat>
            <c:strRef>
              <c:f>'Annexe 4 - Graphique 1a et 1b'!$B$23:$B$40</c:f>
              <c:strCache>
                <c:ptCount val="18"/>
                <c:pt idx="0">
                  <c:v>Produits informatiques, électroniques et optiques</c:v>
                </c:pt>
                <c:pt idx="1">
                  <c:v>Cokéfaction et raffinage</c:v>
                </c:pt>
                <c:pt idx="2">
                  <c:v>Chimie</c:v>
                </c:pt>
                <c:pt idx="3">
                  <c:v>Pharmacie</c:v>
                </c:pt>
                <c:pt idx="4">
                  <c:v>Industries extractives</c:v>
                </c:pt>
                <c:pt idx="5">
                  <c:v>Textile et habillement</c:v>
                </c:pt>
                <c:pt idx="6">
                  <c:v>Énergie</c:v>
                </c:pt>
                <c:pt idx="7">
                  <c:v>Machines et équipements </c:v>
                </c:pt>
                <c:pt idx="8">
                  <c:v>Bois,  papier et imprimerie</c:v>
                </c:pt>
                <c:pt idx="9">
                  <c:v>Télécommunications</c:v>
                </c:pt>
                <c:pt idx="10">
                  <c:v>Équipements électriques</c:v>
                </c:pt>
                <c:pt idx="11">
                  <c:v>Caoutchouc-plastique </c:v>
                </c:pt>
                <c:pt idx="12">
                  <c:v>Maintenance et autres industries manufacturières</c:v>
                </c:pt>
                <c:pt idx="13">
                  <c:v>Métallurgie </c:v>
                </c:pt>
                <c:pt idx="14">
                  <c:v>Agriculture</c:v>
                </c:pt>
                <c:pt idx="15">
                  <c:v>Transports et entreposage</c:v>
                </c:pt>
                <c:pt idx="16">
                  <c:v>Administration publique</c:v>
                </c:pt>
                <c:pt idx="17">
                  <c:v>Finance et assurance</c:v>
                </c:pt>
              </c:strCache>
            </c:strRef>
          </c:cat>
          <c:val>
            <c:numRef>
              <c:f>'Annexe 4 - Graphique 1a et 1b'!$G$23:$G$40</c:f>
              <c:numCache>
                <c:formatCode>#\ ##0\ </c:formatCode>
                <c:ptCount val="18"/>
                <c:pt idx="0">
                  <c:v>-509.82752164381395</c:v>
                </c:pt>
                <c:pt idx="1">
                  <c:v>-2101.9138469110289</c:v>
                </c:pt>
                <c:pt idx="2">
                  <c:v>-5708.9064615420566</c:v>
                </c:pt>
                <c:pt idx="3">
                  <c:v>-349.96425501258699</c:v>
                </c:pt>
                <c:pt idx="4">
                  <c:v>-3154.7865428493437</c:v>
                </c:pt>
                <c:pt idx="5">
                  <c:v>-8216.2038888970837</c:v>
                </c:pt>
                <c:pt idx="6">
                  <c:v>-8509.9642022948392</c:v>
                </c:pt>
                <c:pt idx="7">
                  <c:v>-7465.0953834741922</c:v>
                </c:pt>
                <c:pt idx="8">
                  <c:v>-19007.712111295943</c:v>
                </c:pt>
                <c:pt idx="9">
                  <c:v>-21684.807256407054</c:v>
                </c:pt>
                <c:pt idx="10">
                  <c:v>-27705.817282868444</c:v>
                </c:pt>
                <c:pt idx="11">
                  <c:v>-25231.973032352813</c:v>
                </c:pt>
                <c:pt idx="12">
                  <c:v>-22535.301478729139</c:v>
                </c:pt>
                <c:pt idx="13">
                  <c:v>-30169.95655753294</c:v>
                </c:pt>
                <c:pt idx="14">
                  <c:v>-11101.760234185576</c:v>
                </c:pt>
                <c:pt idx="15">
                  <c:v>-69452.061742220845</c:v>
                </c:pt>
                <c:pt idx="16">
                  <c:v>-81654.820456555171</c:v>
                </c:pt>
                <c:pt idx="17">
                  <c:v>-98159.677176098281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3-4BF8-A9C1-AED0D891ADAE}"/>
            </c:ext>
          </c:extLst>
        </c:ser>
        <c:ser>
          <c:idx val="4"/>
          <c:order val="2"/>
          <c:tx>
            <c:strRef>
              <c:f>'Annexe 4 - Graphique 1a et 1b'!$F$2</c:f>
              <c:strCache>
                <c:ptCount val="1"/>
                <c:pt idx="0">
                  <c:v>Référence-bas carbone</c:v>
                </c:pt>
              </c:strCache>
            </c:strRef>
          </c:tx>
          <c:spPr>
            <a:solidFill>
              <a:srgbClr val="C01718">
                <a:alpha val="50000"/>
              </a:srgbClr>
            </a:solidFill>
            <a:ln>
              <a:noFill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E43-4BF8-A9C1-AED0D891ADAE}"/>
              </c:ext>
            </c:extLst>
          </c:dPt>
          <c:cat>
            <c:strRef>
              <c:f>'Annexe 4 - Graphique 1a et 1b'!$B$23:$B$40</c:f>
              <c:strCache>
                <c:ptCount val="18"/>
                <c:pt idx="0">
                  <c:v>Produits informatiques, électroniques et optiques</c:v>
                </c:pt>
                <c:pt idx="1">
                  <c:v>Cokéfaction et raffinage</c:v>
                </c:pt>
                <c:pt idx="2">
                  <c:v>Chimie</c:v>
                </c:pt>
                <c:pt idx="3">
                  <c:v>Pharmacie</c:v>
                </c:pt>
                <c:pt idx="4">
                  <c:v>Industries extractives</c:v>
                </c:pt>
                <c:pt idx="5">
                  <c:v>Textile et habillement</c:v>
                </c:pt>
                <c:pt idx="6">
                  <c:v>Énergie</c:v>
                </c:pt>
                <c:pt idx="7">
                  <c:v>Machines et équipements </c:v>
                </c:pt>
                <c:pt idx="8">
                  <c:v>Bois,  papier et imprimerie</c:v>
                </c:pt>
                <c:pt idx="9">
                  <c:v>Télécommunications</c:v>
                </c:pt>
                <c:pt idx="10">
                  <c:v>Équipements électriques</c:v>
                </c:pt>
                <c:pt idx="11">
                  <c:v>Caoutchouc-plastique </c:v>
                </c:pt>
                <c:pt idx="12">
                  <c:v>Maintenance et autres industries manufacturières</c:v>
                </c:pt>
                <c:pt idx="13">
                  <c:v>Métallurgie </c:v>
                </c:pt>
                <c:pt idx="14">
                  <c:v>Agriculture</c:v>
                </c:pt>
                <c:pt idx="15">
                  <c:v>Transports et entreposage</c:v>
                </c:pt>
                <c:pt idx="16">
                  <c:v>Administration publique</c:v>
                </c:pt>
                <c:pt idx="17">
                  <c:v>Finance et assurance</c:v>
                </c:pt>
              </c:strCache>
            </c:strRef>
          </c:cat>
          <c:val>
            <c:numRef>
              <c:f>'Annexe 4 - Graphique 1a et 1b'!$F$23:$F$40</c:f>
              <c:numCache>
                <c:formatCode>#\ ##0\ </c:formatCode>
                <c:ptCount val="18"/>
                <c:pt idx="0">
                  <c:v>-1549.9060806722014</c:v>
                </c:pt>
                <c:pt idx="1">
                  <c:v>-2051.7486229554979</c:v>
                </c:pt>
                <c:pt idx="2">
                  <c:v>-5666.046495679183</c:v>
                </c:pt>
                <c:pt idx="3">
                  <c:v>-1199.2523211780863</c:v>
                </c:pt>
                <c:pt idx="4">
                  <c:v>-3093.2469721506113</c:v>
                </c:pt>
                <c:pt idx="5">
                  <c:v>-9531.7680192201242</c:v>
                </c:pt>
                <c:pt idx="6">
                  <c:v>-7869.2274253397873</c:v>
                </c:pt>
                <c:pt idx="7">
                  <c:v>-8122.9429347434061</c:v>
                </c:pt>
                <c:pt idx="8">
                  <c:v>-19180.114515441091</c:v>
                </c:pt>
                <c:pt idx="9">
                  <c:v>-23402.086524660659</c:v>
                </c:pt>
                <c:pt idx="10">
                  <c:v>-28199.085858547263</c:v>
                </c:pt>
                <c:pt idx="11">
                  <c:v>-24889.482623620694</c:v>
                </c:pt>
                <c:pt idx="12">
                  <c:v>-22287.847170064993</c:v>
                </c:pt>
                <c:pt idx="13">
                  <c:v>-29769.26340775907</c:v>
                </c:pt>
                <c:pt idx="14">
                  <c:v>-23109.571856112667</c:v>
                </c:pt>
                <c:pt idx="15">
                  <c:v>-65469.977310748392</c:v>
                </c:pt>
                <c:pt idx="16">
                  <c:v>-78762.105147819966</c:v>
                </c:pt>
                <c:pt idx="17">
                  <c:v>-93955.941966883867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43-4BF8-A9C1-AED0D891ADAE}"/>
            </c:ext>
          </c:extLst>
        </c:ser>
        <c:ser>
          <c:idx val="1"/>
          <c:order val="3"/>
          <c:tx>
            <c:strRef>
              <c:f>'Annexe 4 - Graphique 1a et 1b'!$E$2</c:f>
              <c:strCache>
                <c:ptCount val="1"/>
                <c:pt idx="0">
                  <c:v>Covid +</c:v>
                </c:pt>
              </c:strCache>
            </c:strRef>
          </c:tx>
          <c:spPr>
            <a:solidFill>
              <a:srgbClr val="C7C7C7">
                <a:alpha val="50000"/>
              </a:srgbClr>
            </a:solidFill>
            <a:ln>
              <a:noFill/>
            </a:ln>
          </c:spPr>
          <c:invertIfNegative val="0"/>
          <c:cat>
            <c:strRef>
              <c:f>'Annexe 4 - Graphique 1a et 1b'!$B$23:$B$40</c:f>
              <c:strCache>
                <c:ptCount val="18"/>
                <c:pt idx="0">
                  <c:v>Produits informatiques, électroniques et optiques</c:v>
                </c:pt>
                <c:pt idx="1">
                  <c:v>Cokéfaction et raffinage</c:v>
                </c:pt>
                <c:pt idx="2">
                  <c:v>Chimie</c:v>
                </c:pt>
                <c:pt idx="3">
                  <c:v>Pharmacie</c:v>
                </c:pt>
                <c:pt idx="4">
                  <c:v>Industries extractives</c:v>
                </c:pt>
                <c:pt idx="5">
                  <c:v>Textile et habillement</c:v>
                </c:pt>
                <c:pt idx="6">
                  <c:v>Énergie</c:v>
                </c:pt>
                <c:pt idx="7">
                  <c:v>Machines et équipements </c:v>
                </c:pt>
                <c:pt idx="8">
                  <c:v>Bois,  papier et imprimerie</c:v>
                </c:pt>
                <c:pt idx="9">
                  <c:v>Télécommunications</c:v>
                </c:pt>
                <c:pt idx="10">
                  <c:v>Équipements électriques</c:v>
                </c:pt>
                <c:pt idx="11">
                  <c:v>Caoutchouc-plastique </c:v>
                </c:pt>
                <c:pt idx="12">
                  <c:v>Maintenance et autres industries manufacturières</c:v>
                </c:pt>
                <c:pt idx="13">
                  <c:v>Métallurgie </c:v>
                </c:pt>
                <c:pt idx="14">
                  <c:v>Agriculture</c:v>
                </c:pt>
                <c:pt idx="15">
                  <c:v>Transports et entreposage</c:v>
                </c:pt>
                <c:pt idx="16">
                  <c:v>Administration publique</c:v>
                </c:pt>
                <c:pt idx="17">
                  <c:v>Finance et assurance</c:v>
                </c:pt>
              </c:strCache>
            </c:strRef>
          </c:cat>
          <c:val>
            <c:numRef>
              <c:f>'Annexe 4 - Graphique 1a et 1b'!$E$23:$E$40</c:f>
              <c:numCache>
                <c:formatCode>#\ ##0\ </c:formatCode>
                <c:ptCount val="18"/>
                <c:pt idx="0">
                  <c:v>2225.817028891001</c:v>
                </c:pt>
                <c:pt idx="1">
                  <c:v>-1208.4876070462735</c:v>
                </c:pt>
                <c:pt idx="2">
                  <c:v>-2688.6997156650241</c:v>
                </c:pt>
                <c:pt idx="3">
                  <c:v>784.28583220822645</c:v>
                </c:pt>
                <c:pt idx="4">
                  <c:v>-3100.8839606009656</c:v>
                </c:pt>
                <c:pt idx="5">
                  <c:v>-2093.3177060300495</c:v>
                </c:pt>
                <c:pt idx="6">
                  <c:v>-4482.9131860024627</c:v>
                </c:pt>
                <c:pt idx="7">
                  <c:v>-5436.5863542015231</c:v>
                </c:pt>
                <c:pt idx="8">
                  <c:v>-17185.373102145404</c:v>
                </c:pt>
                <c:pt idx="9">
                  <c:v>-20237.487516156249</c:v>
                </c:pt>
                <c:pt idx="10">
                  <c:v>-26079.850011083443</c:v>
                </c:pt>
                <c:pt idx="11">
                  <c:v>-27887.500811630191</c:v>
                </c:pt>
                <c:pt idx="12">
                  <c:v>-28373.971229962081</c:v>
                </c:pt>
                <c:pt idx="13">
                  <c:v>-34033.818336121782</c:v>
                </c:pt>
                <c:pt idx="14">
                  <c:v>-23555.443449499307</c:v>
                </c:pt>
                <c:pt idx="15">
                  <c:v>-60664.985075191449</c:v>
                </c:pt>
                <c:pt idx="16">
                  <c:v>-75671.299575650206</c:v>
                </c:pt>
                <c:pt idx="17">
                  <c:v>-105372.29346202697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43-4BF8-A9C1-AED0D891ADAE}"/>
            </c:ext>
          </c:extLst>
        </c:ser>
        <c:ser>
          <c:idx val="3"/>
          <c:order val="4"/>
          <c:tx>
            <c:strRef>
              <c:f>'Annexe 4 - Graphique 1a et 1b'!$D$2</c:f>
              <c:strCache>
                <c:ptCount val="1"/>
                <c:pt idx="0">
                  <c:v>Référence</c:v>
                </c:pt>
              </c:strCache>
            </c:strRef>
          </c:tx>
          <c:spPr>
            <a:solidFill>
              <a:srgbClr val="36A8E1">
                <a:alpha val="50000"/>
              </a:srgbClr>
            </a:solidFill>
            <a:ln>
              <a:noFill/>
            </a:ln>
          </c:spPr>
          <c:invertIfNegative val="0"/>
          <c:cat>
            <c:strRef>
              <c:f>'Annexe 4 - Graphique 1a et 1b'!$B$23:$B$40</c:f>
              <c:strCache>
                <c:ptCount val="18"/>
                <c:pt idx="0">
                  <c:v>Produits informatiques, électroniques et optiques</c:v>
                </c:pt>
                <c:pt idx="1">
                  <c:v>Cokéfaction et raffinage</c:v>
                </c:pt>
                <c:pt idx="2">
                  <c:v>Chimie</c:v>
                </c:pt>
                <c:pt idx="3">
                  <c:v>Pharmacie</c:v>
                </c:pt>
                <c:pt idx="4">
                  <c:v>Industries extractives</c:v>
                </c:pt>
                <c:pt idx="5">
                  <c:v>Textile et habillement</c:v>
                </c:pt>
                <c:pt idx="6">
                  <c:v>Énergie</c:v>
                </c:pt>
                <c:pt idx="7">
                  <c:v>Machines et équipements </c:v>
                </c:pt>
                <c:pt idx="8">
                  <c:v>Bois,  papier et imprimerie</c:v>
                </c:pt>
                <c:pt idx="9">
                  <c:v>Télécommunications</c:v>
                </c:pt>
                <c:pt idx="10">
                  <c:v>Équipements électriques</c:v>
                </c:pt>
                <c:pt idx="11">
                  <c:v>Caoutchouc-plastique </c:v>
                </c:pt>
                <c:pt idx="12">
                  <c:v>Maintenance et autres industries manufacturières</c:v>
                </c:pt>
                <c:pt idx="13">
                  <c:v>Métallurgie </c:v>
                </c:pt>
                <c:pt idx="14">
                  <c:v>Agriculture</c:v>
                </c:pt>
                <c:pt idx="15">
                  <c:v>Transports et entreposage</c:v>
                </c:pt>
                <c:pt idx="16">
                  <c:v>Administration publique</c:v>
                </c:pt>
                <c:pt idx="17">
                  <c:v>Finance et assurance</c:v>
                </c:pt>
              </c:strCache>
            </c:strRef>
          </c:cat>
          <c:val>
            <c:numRef>
              <c:f>'Annexe 4 - Graphique 1a et 1b'!$D$23:$D$40</c:f>
              <c:numCache>
                <c:formatCode>#\ ##0\ </c:formatCode>
                <c:ptCount val="18"/>
                <c:pt idx="0">
                  <c:v>1217.9807789820388</c:v>
                </c:pt>
                <c:pt idx="1">
                  <c:v>-1154.969191444673</c:v>
                </c:pt>
                <c:pt idx="2">
                  <c:v>-2675.0719599840381</c:v>
                </c:pt>
                <c:pt idx="3">
                  <c:v>-45.543072786585981</c:v>
                </c:pt>
                <c:pt idx="4">
                  <c:v>-3181.7234849349275</c:v>
                </c:pt>
                <c:pt idx="5">
                  <c:v>-3354.4357543709966</c:v>
                </c:pt>
                <c:pt idx="6">
                  <c:v>-3687.8702902085079</c:v>
                </c:pt>
                <c:pt idx="7">
                  <c:v>-6044.545947232933</c:v>
                </c:pt>
                <c:pt idx="8">
                  <c:v>-17398.66084986852</c:v>
                </c:pt>
                <c:pt idx="9">
                  <c:v>-22011.049607058525</c:v>
                </c:pt>
                <c:pt idx="10">
                  <c:v>-26551.617326964879</c:v>
                </c:pt>
                <c:pt idx="11">
                  <c:v>-27558.992848487178</c:v>
                </c:pt>
                <c:pt idx="12">
                  <c:v>-28140.262351962294</c:v>
                </c:pt>
                <c:pt idx="13">
                  <c:v>-33655.564577899495</c:v>
                </c:pt>
                <c:pt idx="14">
                  <c:v>-38942.412428649164</c:v>
                </c:pt>
                <c:pt idx="15">
                  <c:v>-56971.929029291001</c:v>
                </c:pt>
                <c:pt idx="16">
                  <c:v>-70426.648381308492</c:v>
                </c:pt>
                <c:pt idx="17">
                  <c:v>-98456.101512544134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43-4BF8-A9C1-AED0D891A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7217408"/>
        <c:axId val="187218944"/>
      </c:barChart>
      <c:catAx>
        <c:axId val="187217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3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7218944"/>
        <c:crosses val="autoZero"/>
        <c:auto val="1"/>
        <c:lblAlgn val="ctr"/>
        <c:lblOffset val="100"/>
        <c:noMultiLvlLbl val="0"/>
      </c:catAx>
      <c:valAx>
        <c:axId val="187218944"/>
        <c:scaling>
          <c:orientation val="minMax"/>
        </c:scaling>
        <c:delete val="0"/>
        <c:axPos val="b"/>
        <c:majorGridlines>
          <c:spPr>
            <a:ln>
              <a:solidFill>
                <a:srgbClr val="C7C7C7"/>
              </a:solidFill>
            </a:ln>
          </c:spPr>
        </c:majorGridlines>
        <c:numFmt formatCode="#\ ##0\ " sourceLinked="1"/>
        <c:majorTickMark val="out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1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72174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2729184027777778"/>
                <c:y val="0.85102680555555554"/>
              </c:manualLayout>
            </c:layout>
            <c:tx>
              <c:rich>
                <a:bodyPr/>
                <a:lstStyle/>
                <a:p>
                  <a:pPr>
                    <a:defRPr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r>
                    <a:rPr lang="fr-FR" sz="11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29418506944444445"/>
          <c:y val="0.88922250000000003"/>
          <c:w val="0.69460166666666667"/>
          <c:h val="7.2823067632850236E-2"/>
        </c:manualLayout>
      </c:layout>
      <c:overlay val="0"/>
      <c:txPr>
        <a:bodyPr/>
        <a:lstStyle/>
        <a:p>
          <a:pPr>
            <a:defRPr sz="1300" b="0">
              <a:solidFill>
                <a:schemeClr val="tx1">
                  <a:lumMod val="50000"/>
                  <a:lumOff val="50000"/>
                </a:schemeClr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B652AD1-8240-49CB-9BE1-60B85205E0A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9DE-461A-AA19-46FCB71D1F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6E36E90-BF18-43FB-A583-98D9CBF7457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9DE-461A-AA19-46FCB71D1F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3D7FBAC-9AD6-4ADA-916D-2EB6FB23A2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9DE-461A-AA19-46FCB71D1F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571B208-F527-4946-B12F-DA45A1215B7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9DE-461A-AA19-46FCB71D1F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62F2CE8-07D0-4820-982C-B76645E885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9DE-461A-AA19-46FCB71D1F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F8DA9AA-F563-4B23-988C-3448334B6B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9DE-461A-AA19-46FCB71D1F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B53F18C-2EA4-4249-8959-3E486A7667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9DE-461A-AA19-46FCB71D1F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4D17F50-86C8-4065-AD11-55353C9A94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9DE-461A-AA19-46FCB71D1FF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4FBE627-17D4-47EE-852C-F636DBCB79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9DE-461A-AA19-46FCB71D1F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12817B3-F57F-4C87-848C-D4A46CA66A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9DE-461A-AA19-46FCB71D1FF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9E1F6D9-2D8A-4C2F-AA67-9CB403BE321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9DE-461A-AA19-46FCB71D1FF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7B30AF9-EF1D-440E-8D11-1F9AB84D0AC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9DE-461A-AA19-46FCB71D1FF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792CD37-21A2-4AE7-B6C8-B4DB8D29C1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9DE-461A-AA19-46FCB71D1FF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CDB109D-C2A7-4F2B-BFB0-DA51C576B79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9DE-461A-AA19-46FCB71D1FF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66E3261-9164-4DF4-AF63-7F0F0B56FFB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9DE-461A-AA19-46FCB71D1FF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C1F0BE0-ED59-4173-8645-A4F926485F1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9DE-461A-AA19-46FCB71D1FF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4706819-4848-4614-97CA-4200E46220E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9DE-461A-AA19-46FCB71D1FF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7C4B0A0-5207-424E-827E-8EE425AFA4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9DE-461A-AA19-46FCB71D1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DataLabelsRange val="1"/>
                <c15:showLeaderLines val="0"/>
              </c:ext>
            </c:extLst>
          </c:dLbls>
          <c:val>
            <c:numRef>
              <c:f>'Graphiques 5 &amp; 6'!$D$24:$D$41</c:f>
              <c:numCache>
                <c:formatCode>0</c:formatCode>
                <c:ptCount val="18"/>
                <c:pt idx="0">
                  <c:v>-110000</c:v>
                </c:pt>
                <c:pt idx="1">
                  <c:v>-110000</c:v>
                </c:pt>
                <c:pt idx="2">
                  <c:v>-110000</c:v>
                </c:pt>
                <c:pt idx="3">
                  <c:v>-110000</c:v>
                </c:pt>
                <c:pt idx="4">
                  <c:v>-110000</c:v>
                </c:pt>
                <c:pt idx="5">
                  <c:v>-110000</c:v>
                </c:pt>
                <c:pt idx="6">
                  <c:v>-110000</c:v>
                </c:pt>
                <c:pt idx="7">
                  <c:v>-110000</c:v>
                </c:pt>
                <c:pt idx="8">
                  <c:v>-110000</c:v>
                </c:pt>
                <c:pt idx="9">
                  <c:v>-110000</c:v>
                </c:pt>
                <c:pt idx="10">
                  <c:v>-110000</c:v>
                </c:pt>
                <c:pt idx="11">
                  <c:v>-110000</c:v>
                </c:pt>
                <c:pt idx="12">
                  <c:v>-110000</c:v>
                </c:pt>
                <c:pt idx="13">
                  <c:v>-110000</c:v>
                </c:pt>
                <c:pt idx="14">
                  <c:v>-110000</c:v>
                </c:pt>
                <c:pt idx="15">
                  <c:v>-110000</c:v>
                </c:pt>
                <c:pt idx="16">
                  <c:v>-110000</c:v>
                </c:pt>
                <c:pt idx="17">
                  <c:v>-110000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5 &amp; 6'!$E$24:$E$42</c15:f>
                <c15:dlblRangeCache>
                  <c:ptCount val="19"/>
                  <c:pt idx="0">
                    <c:v>0%</c:v>
                  </c:pt>
                  <c:pt idx="1">
                    <c:v>-13%</c:v>
                  </c:pt>
                  <c:pt idx="2">
                    <c:v>-2%</c:v>
                  </c:pt>
                  <c:pt idx="3">
                    <c:v>-20%</c:v>
                  </c:pt>
                  <c:pt idx="4">
                    <c:v>-3%</c:v>
                  </c:pt>
                  <c:pt idx="5">
                    <c:v>-3%</c:v>
                  </c:pt>
                  <c:pt idx="6">
                    <c:v>-8%</c:v>
                  </c:pt>
                  <c:pt idx="7">
                    <c:v>-12%</c:v>
                  </c:pt>
                  <c:pt idx="8">
                    <c:v>-10%</c:v>
                  </c:pt>
                  <c:pt idx="9">
                    <c:v>-10%</c:v>
                  </c:pt>
                  <c:pt idx="10">
                    <c:v>-20%</c:v>
                  </c:pt>
                  <c:pt idx="11">
                    <c:v>-11%</c:v>
                  </c:pt>
                  <c:pt idx="12">
                    <c:v>-7%</c:v>
                  </c:pt>
                  <c:pt idx="13">
                    <c:v>-9%</c:v>
                  </c:pt>
                  <c:pt idx="14">
                    <c:v>-5%</c:v>
                  </c:pt>
                  <c:pt idx="15">
                    <c:v>-4%</c:v>
                  </c:pt>
                  <c:pt idx="16">
                    <c:v>-3%</c:v>
                  </c:pt>
                  <c:pt idx="17">
                    <c:v>-12%</c:v>
                  </c:pt>
                  <c:pt idx="18">
                    <c:v>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A9DE-461A-AA19-46FCB71D1FFF}"/>
            </c:ext>
          </c:extLst>
        </c:ser>
        <c:ser>
          <c:idx val="3"/>
          <c:order val="1"/>
          <c:tx>
            <c:strRef>
              <c:f>'Graphiques 5 &amp; 6'!$C$3</c:f>
              <c:strCache>
                <c:ptCount val="1"/>
                <c:pt idx="0">
                  <c:v>Référence</c:v>
                </c:pt>
              </c:strCache>
            </c:strRef>
          </c:tx>
          <c:spPr>
            <a:solidFill>
              <a:srgbClr val="E67D0A">
                <a:alpha val="80000"/>
              </a:srgbClr>
            </a:solidFill>
            <a:ln>
              <a:noFill/>
            </a:ln>
          </c:spPr>
          <c:invertIfNegative val="0"/>
          <c:cat>
            <c:strRef>
              <c:f>'Graphiques 5 &amp; 6'!$B$24:$B$41</c:f>
              <c:strCache>
                <c:ptCount val="18"/>
                <c:pt idx="0">
                  <c:v>Pharmacie</c:v>
                </c:pt>
                <c:pt idx="1">
                  <c:v>Cokéfaction et raffinage</c:v>
                </c:pt>
                <c:pt idx="2">
                  <c:v>Chimie</c:v>
                </c:pt>
                <c:pt idx="3">
                  <c:v>Industries extractives</c:v>
                </c:pt>
                <c:pt idx="4">
                  <c:v>Textile et habillement</c:v>
                </c:pt>
                <c:pt idx="5">
                  <c:v>Énergie</c:v>
                </c:pt>
                <c:pt idx="6">
                  <c:v>Produits informatiques, électroniques et optiques</c:v>
                </c:pt>
                <c:pt idx="7">
                  <c:v>Équipements électriques</c:v>
                </c:pt>
                <c:pt idx="8">
                  <c:v>Machines et équipements </c:v>
                </c:pt>
                <c:pt idx="9">
                  <c:v>Bois, papier et imprimerie</c:v>
                </c:pt>
                <c:pt idx="10">
                  <c:v>Télécommunications</c:v>
                </c:pt>
                <c:pt idx="11">
                  <c:v>Caoutchouc-plastique </c:v>
                </c:pt>
                <c:pt idx="12">
                  <c:v>Maintenance et autres industries manufacturières</c:v>
                </c:pt>
                <c:pt idx="13">
                  <c:v>Métallurgie </c:v>
                </c:pt>
                <c:pt idx="14">
                  <c:v>Agriculture</c:v>
                </c:pt>
                <c:pt idx="15">
                  <c:v>Transports et entreposage</c:v>
                </c:pt>
                <c:pt idx="16">
                  <c:v>Administration publique</c:v>
                </c:pt>
                <c:pt idx="17">
                  <c:v>Finance et assurance</c:v>
                </c:pt>
              </c:strCache>
            </c:strRef>
          </c:cat>
          <c:val>
            <c:numRef>
              <c:f>'Graphiques 5 &amp; 6'!$C$24:$C$41</c:f>
              <c:numCache>
                <c:formatCode>0</c:formatCode>
                <c:ptCount val="18"/>
                <c:pt idx="0">
                  <c:v>-45.543072786585981</c:v>
                </c:pt>
                <c:pt idx="1">
                  <c:v>-1154.969191444673</c:v>
                </c:pt>
                <c:pt idx="2">
                  <c:v>-2675.071959984024</c:v>
                </c:pt>
                <c:pt idx="3">
                  <c:v>-3181.7234849349275</c:v>
                </c:pt>
                <c:pt idx="4">
                  <c:v>-3354.4357543709966</c:v>
                </c:pt>
                <c:pt idx="5">
                  <c:v>-3687.8702902084797</c:v>
                </c:pt>
                <c:pt idx="6">
                  <c:v>-7041.1668522111622</c:v>
                </c:pt>
                <c:pt idx="7">
                  <c:v>-9470.9411341724626</c:v>
                </c:pt>
                <c:pt idx="8">
                  <c:v>-14901.799510914714</c:v>
                </c:pt>
                <c:pt idx="9">
                  <c:v>-17398.66084986852</c:v>
                </c:pt>
                <c:pt idx="10">
                  <c:v>-22011.049607058525</c:v>
                </c:pt>
                <c:pt idx="11">
                  <c:v>-27558.992848487178</c:v>
                </c:pt>
                <c:pt idx="12">
                  <c:v>-28140.262351962236</c:v>
                </c:pt>
                <c:pt idx="13">
                  <c:v>-33655.564577899495</c:v>
                </c:pt>
                <c:pt idx="14">
                  <c:v>-38942.412428649048</c:v>
                </c:pt>
                <c:pt idx="15">
                  <c:v>-56971.929029291001</c:v>
                </c:pt>
                <c:pt idx="16">
                  <c:v>-70426.648381308492</c:v>
                </c:pt>
                <c:pt idx="17">
                  <c:v>-98456.101512544134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DE-461A-AA19-46FCB71D1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81433856"/>
        <c:axId val="181435392"/>
      </c:barChart>
      <c:catAx>
        <c:axId val="1814338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sz="1100" b="1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1435392"/>
        <c:crosses val="autoZero"/>
        <c:auto val="1"/>
        <c:lblAlgn val="ctr"/>
        <c:lblOffset val="100"/>
        <c:noMultiLvlLbl val="0"/>
      </c:catAx>
      <c:valAx>
        <c:axId val="181435392"/>
        <c:scaling>
          <c:orientation val="minMax"/>
          <c:min val="-300000"/>
        </c:scaling>
        <c:delete val="0"/>
        <c:axPos val="b"/>
        <c:majorGridlines>
          <c:spPr>
            <a:ln>
              <a:solidFill>
                <a:srgbClr val="C7C7C7"/>
              </a:solidFill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BCBFBD"/>
            </a:solidFill>
          </a:ln>
        </c:spPr>
        <c:txPr>
          <a:bodyPr/>
          <a:lstStyle/>
          <a:p>
            <a:pPr>
              <a:defRPr sz="1100" b="1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143385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 sz="100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r>
                    <a:rPr lang="fr-FR" sz="100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1">
          <a:solidFill>
            <a:schemeClr val="bg1">
              <a:lumMod val="5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20588235294125E-2"/>
          <c:y val="3.489791666666666E-2"/>
          <c:w val="0.86049796296296299"/>
          <c:h val="0.74813139886391156"/>
        </c:manualLayout>
      </c:layout>
      <c:lineChart>
        <c:grouping val="standard"/>
        <c:varyColors val="0"/>
        <c:ser>
          <c:idx val="4"/>
          <c:order val="0"/>
          <c:tx>
            <c:v>Métiers industriels</c:v>
          </c:tx>
          <c:spPr>
            <a:ln w="28575" cap="rnd">
              <a:solidFill>
                <a:srgbClr val="E67D0A"/>
              </a:solidFill>
              <a:round/>
            </a:ln>
            <a:effectLst/>
          </c:spPr>
          <c:marker>
            <c:symbol val="none"/>
          </c:marker>
          <c:cat>
            <c:strRef>
              <c:f>'Graphique 7'!$A$3:$A$25</c:f>
              <c:strCach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strCache>
            </c:strRef>
          </c:cat>
          <c:val>
            <c:numRef>
              <c:f>'Graphique 7'!$B$3:$B$25</c:f>
              <c:numCache>
                <c:formatCode>_-* #\ ##0_-;\-* #\ ##0_-;_-* "-"??_-;_-@_-</c:formatCode>
                <c:ptCount val="23"/>
                <c:pt idx="0">
                  <c:v>3431215.2212356948</c:v>
                </c:pt>
                <c:pt idx="1">
                  <c:v>3267062.4832556839</c:v>
                </c:pt>
                <c:pt idx="2">
                  <c:v>3215307.4220754318</c:v>
                </c:pt>
                <c:pt idx="3">
                  <c:v>3178733.4452656717</c:v>
                </c:pt>
                <c:pt idx="4">
                  <c:v>3174165.1254055491</c:v>
                </c:pt>
                <c:pt idx="5">
                  <c:v>3147775.1179250297</c:v>
                </c:pt>
                <c:pt idx="6">
                  <c:v>3161145.3774997657</c:v>
                </c:pt>
                <c:pt idx="7">
                  <c:v>3139570.4586733519</c:v>
                </c:pt>
                <c:pt idx="8">
                  <c:v>3136325.2279625088</c:v>
                </c:pt>
                <c:pt idx="9">
                  <c:v>3185099.276659776</c:v>
                </c:pt>
                <c:pt idx="10">
                  <c:v>3203936.2468801127</c:v>
                </c:pt>
                <c:pt idx="11">
                  <c:v>3206647.9518351238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5-4191-B231-01B849B9C9E0}"/>
            </c:ext>
          </c:extLst>
        </c:ser>
        <c:ser>
          <c:idx val="3"/>
          <c:order val="1"/>
          <c:spPr>
            <a:ln w="28575" cap="rnd">
              <a:solidFill>
                <a:srgbClr val="22AAE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'Graphique 7'!$A$3:$A$25</c:f>
              <c:strCach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strCache>
            </c:strRef>
          </c:cat>
          <c:val>
            <c:numRef>
              <c:f>'Graphique 7'!$E$3:$E$25</c:f>
              <c:numCache>
                <c:formatCode>General</c:formatCode>
                <c:ptCount val="23"/>
                <c:pt idx="12" formatCode="_-* #\ ##0_-;\-* #\ ##0_-;_-* &quot;-&quot;??_-;_-@_-">
                  <c:v>2941915.4029999999</c:v>
                </c:pt>
                <c:pt idx="13" formatCode="_-* #\ ##0_-;\-* #\ ##0_-;_-* &quot;-&quot;??_-;_-@_-">
                  <c:v>2935020.0000000005</c:v>
                </c:pt>
                <c:pt idx="14" formatCode="_-* #\ ##0_-;\-* #\ ##0_-;_-* &quot;-&quot;??_-;_-@_-">
                  <c:v>2903686.6</c:v>
                </c:pt>
                <c:pt idx="15" formatCode="_-* #\ ##0_-;\-* #\ ##0_-;_-* &quot;-&quot;??_-;_-@_-">
                  <c:v>2901959.439039926</c:v>
                </c:pt>
                <c:pt idx="16" formatCode="_-* #\ ##0_-;\-* #\ ##0_-;_-* &quot;-&quot;??_-;_-@_-">
                  <c:v>2905901.0817838926</c:v>
                </c:pt>
                <c:pt idx="17" formatCode="_-* #\ ##0_-;\-* #\ ##0_-;_-* &quot;-&quot;??_-;_-@_-">
                  <c:v>2904728.2510168324</c:v>
                </c:pt>
                <c:pt idx="18" formatCode="_-* #\ ##0_-;\-* #\ ##0_-;_-* &quot;-&quot;??_-;_-@_-">
                  <c:v>2894552.9512138395</c:v>
                </c:pt>
                <c:pt idx="19" formatCode="_-* #\ ##0_-;\-* #\ ##0_-;_-* &quot;-&quot;??_-;_-@_-">
                  <c:v>2883546.313871284</c:v>
                </c:pt>
                <c:pt idx="20" formatCode="_-* #\ ##0_-;\-* #\ ##0_-;_-* &quot;-&quot;??_-;_-@_-">
                  <c:v>2868739.8628546023</c:v>
                </c:pt>
                <c:pt idx="21" formatCode="_-* #\ ##0_-;\-* #\ ##0_-;_-* &quot;-&quot;??_-;_-@_-">
                  <c:v>2854428.5289522293</c:v>
                </c:pt>
                <c:pt idx="22" formatCode="_-* #\ ##0_-;\-* #\ ##0_-;_-* &quot;-&quot;??_-;_-@_-">
                  <c:v>2842678.2718300819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5-4191-B231-01B849B9C9E0}"/>
            </c:ext>
          </c:extLst>
        </c:ser>
        <c:ser>
          <c:idx val="1"/>
          <c:order val="2"/>
          <c:tx>
            <c:v>Branche industrielle</c:v>
          </c:tx>
          <c:spPr>
            <a:ln w="28575" cap="rnd">
              <a:solidFill>
                <a:srgbClr val="22AAE2"/>
              </a:solidFill>
              <a:round/>
            </a:ln>
            <a:effectLst/>
          </c:spPr>
          <c:marker>
            <c:symbol val="none"/>
          </c:marker>
          <c:cat>
            <c:strRef>
              <c:f>'Graphique 7'!$A$3:$A$25</c:f>
              <c:strCach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strCache>
            </c:strRef>
          </c:cat>
          <c:val>
            <c:numRef>
              <c:f>'Graphique 7'!$D$3:$D$25</c:f>
              <c:numCache>
                <c:formatCode>_-* #\ ##0_-;\-* #\ ##0_-;_-* "-"??_-;_-@_-</c:formatCode>
                <c:ptCount val="23"/>
                <c:pt idx="0">
                  <c:v>3305728.9629999991</c:v>
                </c:pt>
                <c:pt idx="1">
                  <c:v>3158053.929</c:v>
                </c:pt>
                <c:pt idx="2">
                  <c:v>3033470.2690000003</c:v>
                </c:pt>
                <c:pt idx="3">
                  <c:v>3016917.6530000004</c:v>
                </c:pt>
                <c:pt idx="4">
                  <c:v>3005035.1320000002</c:v>
                </c:pt>
                <c:pt idx="5">
                  <c:v>2975715.3619999997</c:v>
                </c:pt>
                <c:pt idx="6">
                  <c:v>2962060.8470000001</c:v>
                </c:pt>
                <c:pt idx="7">
                  <c:v>2909921.6070000003</c:v>
                </c:pt>
                <c:pt idx="8">
                  <c:v>2895338.6029999997</c:v>
                </c:pt>
                <c:pt idx="9">
                  <c:v>2882900.6339999996</c:v>
                </c:pt>
                <c:pt idx="10">
                  <c:v>2885896.466</c:v>
                </c:pt>
                <c:pt idx="11">
                  <c:v>2962486.0249999999</c:v>
                </c:pt>
                <c:pt idx="12">
                  <c:v>2941915.4029999999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E5-4191-B231-01B849B9C9E0}"/>
            </c:ext>
          </c:extLst>
        </c:ser>
        <c:ser>
          <c:idx val="5"/>
          <c:order val="3"/>
          <c:spPr>
            <a:ln w="28575" cap="rnd">
              <a:solidFill>
                <a:srgbClr val="E67D0A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'Graphique 7'!$C$3:$C$25</c:f>
              <c:numCache>
                <c:formatCode>General</c:formatCode>
                <c:ptCount val="23"/>
                <c:pt idx="11" formatCode="_-* #\ ##0_-;\-* #\ ##0_-;_-* &quot;-&quot;??_-;_-@_-">
                  <c:v>3206647.9518351238</c:v>
                </c:pt>
                <c:pt idx="12" formatCode="_-* #\ ##0_-;\-* #\ ##0_-;_-* &quot;-&quot;??_-;_-@_-">
                  <c:v>3184373.0673290328</c:v>
                </c:pt>
                <c:pt idx="13" formatCode="_-* #\ ##0_-;\-* #\ ##0_-;_-* &quot;-&quot;??_-;_-@_-">
                  <c:v>3227961.5871718009</c:v>
                </c:pt>
                <c:pt idx="14" formatCode="_-* #\ ##0_-;\-* #\ ##0_-;_-* &quot;-&quot;??_-;_-@_-">
                  <c:v>3224909.2210998177</c:v>
                </c:pt>
                <c:pt idx="15" formatCode="_-* #\ ##0_-;\-* #\ ##0_-;_-* &quot;-&quot;??_-;_-@_-">
                  <c:v>3231443.1388998828</c:v>
                </c:pt>
                <c:pt idx="16" formatCode="_-* #\ ##0_-;\-* #\ ##0_-;_-* &quot;-&quot;??_-;_-@_-">
                  <c:v>3240421.1913480991</c:v>
                </c:pt>
                <c:pt idx="17" formatCode="_-* #\ ##0_-;\-* #\ ##0_-;_-* &quot;-&quot;??_-;_-@_-">
                  <c:v>3247046.2964463742</c:v>
                </c:pt>
                <c:pt idx="18" formatCode="_-* #\ ##0_-;\-* #\ ##0_-;_-* &quot;-&quot;??_-;_-@_-">
                  <c:v>3251935.8697546567</c:v>
                </c:pt>
                <c:pt idx="19" formatCode="_-* #\ ##0_-;\-* #\ ##0_-;_-* &quot;-&quot;??_-;_-@_-">
                  <c:v>3255633.817912213</c:v>
                </c:pt>
                <c:pt idx="20" formatCode="_-* #\ ##0_-;\-* #\ ##0_-;_-* &quot;-&quot;??_-;_-@_-">
                  <c:v>3253938.041228537</c:v>
                </c:pt>
                <c:pt idx="21" formatCode="_-* #\ ##0_-;\-* #\ ##0_-;_-* &quot;-&quot;??_-;_-@_-">
                  <c:v>3251652.1481718719</c:v>
                </c:pt>
                <c:pt idx="22" formatCode="_-* #\ ##0_-;\-* #\ ##0_-;_-* &quot;-&quot;??_-;_-@_-">
                  <c:v>3251475.2282882342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E5-4191-B231-01B849B9C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7855231"/>
        <c:axId val="967855647"/>
      </c:lineChart>
      <c:catAx>
        <c:axId val="967855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BCBF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7855647"/>
        <c:crosses val="autoZero"/>
        <c:auto val="1"/>
        <c:lblAlgn val="ctr"/>
        <c:lblOffset val="100"/>
        <c:tickMarkSkip val="2"/>
        <c:noMultiLvlLbl val="0"/>
      </c:catAx>
      <c:valAx>
        <c:axId val="967855647"/>
        <c:scaling>
          <c:orientation val="minMax"/>
          <c:min val="260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BCBF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7855231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3.3734090592448716E-3"/>
                <c:y val="2.6960416666666667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000" b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rPr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7130774715413172"/>
          <c:y val="0.92030069444444462"/>
          <c:w val="0.6769159210042095"/>
          <c:h val="5.1591851851851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525477788501"/>
          <c:y val="2.6984208528380758E-2"/>
          <c:w val="0.85897961225932262"/>
          <c:h val="0.85825550112175619"/>
        </c:manualLayout>
      </c:layout>
      <c:bubbleChart>
        <c:varyColors val="0"/>
        <c:ser>
          <c:idx val="0"/>
          <c:order val="0"/>
          <c:spPr>
            <a:solidFill>
              <a:srgbClr val="22AAE2"/>
            </a:solidFill>
            <a:ln w="635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7205211681206604E-2"/>
                  <c:y val="-9.8106205958278098E-2"/>
                </c:manualLayout>
              </c:layout>
              <c:tx>
                <c:rich>
                  <a:bodyPr/>
                  <a:lstStyle/>
                  <a:p>
                    <a:fld id="{6A08127F-27CF-4221-BD25-13264BFC7D6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FFB-4D54-B160-4D9458B99519}"/>
                </c:ext>
              </c:extLst>
            </c:dLbl>
            <c:dLbl>
              <c:idx val="1"/>
              <c:layout>
                <c:manualLayout>
                  <c:x val="-0.1308853400824308"/>
                  <c:y val="0.10751771487670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Maintenance et autres industries manufacturières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9017178181804"/>
                      <c:h val="9.11383520427887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FFB-4D54-B160-4D9458B99519}"/>
                </c:ext>
              </c:extLst>
            </c:dLbl>
            <c:dLbl>
              <c:idx val="2"/>
              <c:layout>
                <c:manualLayout>
                  <c:x val="-0.17154479249652754"/>
                  <c:y val="0.11452794999150964"/>
                </c:manualLayout>
              </c:layout>
              <c:tx>
                <c:rich>
                  <a:bodyPr/>
                  <a:lstStyle/>
                  <a:p>
                    <a:fld id="{2610B0E8-E85C-4340-9A4C-A6C09603EB1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893171670264992"/>
                      <c:h val="6.220035143230744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FFB-4D54-B160-4D9458B99519}"/>
                </c:ext>
              </c:extLst>
            </c:dLbl>
            <c:dLbl>
              <c:idx val="3"/>
              <c:layout>
                <c:manualLayout>
                  <c:x val="-0.11441519793795596"/>
                  <c:y val="-6.89654191561538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Bois, papier et imprimerie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53219624437673"/>
                      <c:h val="7.48878674841735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FFB-4D54-B160-4D9458B99519}"/>
                </c:ext>
              </c:extLst>
            </c:dLbl>
            <c:dLbl>
              <c:idx val="4"/>
              <c:layout>
                <c:manualLayout>
                  <c:x val="-0.1643274091755835"/>
                  <c:y val="6.6249972160144888E-2"/>
                </c:manualLayout>
              </c:layout>
              <c:tx>
                <c:rich>
                  <a:bodyPr/>
                  <a:lstStyle/>
                  <a:p>
                    <a:fld id="{BBD60943-83FB-4B99-A709-0061FF35FE4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24131490437534"/>
                      <c:h val="6.613037342997700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FFB-4D54-B160-4D9458B99519}"/>
                </c:ext>
              </c:extLst>
            </c:dLbl>
            <c:dLbl>
              <c:idx val="5"/>
              <c:layout>
                <c:manualLayout>
                  <c:x val="-6.6686262489251955E-2"/>
                  <c:y val="-6.38044420436011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Équipements électriques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458564953981891E-2"/>
                      <c:h val="6.17516952701598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FFB-4D54-B160-4D9458B99519}"/>
                </c:ext>
              </c:extLst>
            </c:dLbl>
            <c:dLbl>
              <c:idx val="6"/>
              <c:layout>
                <c:manualLayout>
                  <c:x val="-4.9243709839669643E-2"/>
                  <c:y val="-6.9791201730358035E-2"/>
                </c:manualLayout>
              </c:layout>
              <c:tx>
                <c:rich>
                  <a:bodyPr/>
                  <a:lstStyle/>
                  <a:p>
                    <a:fld id="{95AE7569-0370-4B3C-BB21-321CF4FECCE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84592253874985"/>
                      <c:h val="4.082565092799731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FFB-4D54-B160-4D9458B99519}"/>
                </c:ext>
              </c:extLst>
            </c:dLbl>
            <c:dLbl>
              <c:idx val="7"/>
              <c:layout>
                <c:manualLayout>
                  <c:x val="-1.3790129003943251E-3"/>
                  <c:y val="1.5325670498084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Énergie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B-4D54-B160-4D9458B99519}"/>
                </c:ext>
              </c:extLst>
            </c:dLbl>
            <c:dLbl>
              <c:idx val="8"/>
              <c:layout>
                <c:manualLayout>
                  <c:x val="-0.1245832823731596"/>
                  <c:y val="-4.8166314690681535E-2"/>
                </c:manualLayout>
              </c:layout>
              <c:tx>
                <c:rich>
                  <a:bodyPr/>
                  <a:lstStyle/>
                  <a:p>
                    <a:fld id="{50EB09E2-34C7-4221-9B5C-DD4C7B7879D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FFB-4D54-B160-4D9458B99519}"/>
                </c:ext>
              </c:extLst>
            </c:dLbl>
            <c:dLbl>
              <c:idx val="9"/>
              <c:layout>
                <c:manualLayout>
                  <c:x val="-0.10648435146086317"/>
                  <c:y val="3.5030097956704039E-2"/>
                </c:manualLayout>
              </c:layout>
              <c:tx>
                <c:rich>
                  <a:bodyPr/>
                  <a:lstStyle/>
                  <a:p>
                    <a:fld id="{9BA2D4B4-8645-4CE9-81FC-302E353FA8A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FFB-4D54-B160-4D9458B99519}"/>
                </c:ext>
              </c:extLst>
            </c:dLbl>
            <c:dLbl>
              <c:idx val="10"/>
              <c:layout>
                <c:manualLayout>
                  <c:x val="1.3789935851316821E-3"/>
                  <c:y val="-1.9704430100646021E-2"/>
                </c:manualLayout>
              </c:layout>
              <c:tx>
                <c:rich>
                  <a:bodyPr/>
                  <a:lstStyle/>
                  <a:p>
                    <a:fld id="{054D01F4-F98F-4541-9906-2760C93BF19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FFB-4D54-B160-4D9458B99519}"/>
                </c:ext>
              </c:extLst>
            </c:dLbl>
            <c:dLbl>
              <c:idx val="11"/>
              <c:layout>
                <c:manualLayout>
                  <c:x val="-6.9925249587599256E-2"/>
                  <c:y val="5.7495963060084782E-2"/>
                </c:manualLayout>
              </c:layout>
              <c:tx>
                <c:rich>
                  <a:bodyPr/>
                  <a:lstStyle/>
                  <a:p>
                    <a:fld id="{F0D73265-C96A-4579-A1DB-32994349AC0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835371397601693E-2"/>
                      <c:h val="7.26985194089170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FFB-4D54-B160-4D9458B99519}"/>
                </c:ext>
              </c:extLst>
            </c:dLbl>
            <c:dLbl>
              <c:idx val="12"/>
              <c:layout>
                <c:manualLayout>
                  <c:x val="-3.4537778533238223E-2"/>
                  <c:y val="-3.7219479078998086E-2"/>
                </c:manualLayout>
              </c:layout>
              <c:tx>
                <c:rich>
                  <a:bodyPr/>
                  <a:lstStyle/>
                  <a:p>
                    <a:fld id="{3E7F4F7D-CF82-4DC6-A0BD-2A46DA132B2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FFB-4D54-B160-4D9458B99519}"/>
                </c:ext>
              </c:extLst>
            </c:dLbl>
            <c:dLbl>
              <c:idx val="13"/>
              <c:layout>
                <c:manualLayout>
                  <c:x val="-0.11560689928000288"/>
                  <c:y val="-6.3492052546526068E-2"/>
                </c:manualLayout>
              </c:layout>
              <c:tx>
                <c:rich>
                  <a:bodyPr/>
                  <a:lstStyle/>
                  <a:p>
                    <a:fld id="{11B4731D-72F3-493F-91B0-841AF5EB595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FFB-4D54-B160-4D9458B99519}"/>
                </c:ext>
              </c:extLst>
            </c:dLbl>
            <c:dLbl>
              <c:idx val="14"/>
              <c:layout>
                <c:manualLayout>
                  <c:x val="-3.0185168183491925E-2"/>
                  <c:y val="-6.4052715618551373E-2"/>
                </c:manualLayout>
              </c:layout>
              <c:tx>
                <c:rich>
                  <a:bodyPr/>
                  <a:lstStyle/>
                  <a:p>
                    <a:fld id="{E51118AF-14E0-4DCB-9D26-974D9251050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48604649096568"/>
                      <c:h val="5.810940541665093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FFB-4D54-B160-4D9458B99519}"/>
                </c:ext>
              </c:extLst>
            </c:dLbl>
            <c:dLbl>
              <c:idx val="15"/>
              <c:layout>
                <c:manualLayout>
                  <c:x val="-0.15465862300105335"/>
                  <c:y val="-0.11592309685784911"/>
                </c:manualLayout>
              </c:layout>
              <c:tx>
                <c:rich>
                  <a:bodyPr/>
                  <a:lstStyle/>
                  <a:p>
                    <a:fld id="{D53FB7EF-28F7-4D01-9DA3-A20425F6437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FFB-4D54-B160-4D9458B995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3175" cap="flat" cmpd="sng" algn="ctr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'Graphique 8'!$E$3:$E$18</c:f>
              <c:numCache>
                <c:formatCode>0.0%</c:formatCode>
                <c:ptCount val="16"/>
                <c:pt idx="0">
                  <c:v>-0.13248424490581046</c:v>
                </c:pt>
                <c:pt idx="1">
                  <c:v>-6.1834594638552134E-2</c:v>
                </c:pt>
                <c:pt idx="2">
                  <c:v>-0.22358356630713239</c:v>
                </c:pt>
                <c:pt idx="3">
                  <c:v>-0.26705652443324085</c:v>
                </c:pt>
                <c:pt idx="4">
                  <c:v>-0.23814428811119123</c:v>
                </c:pt>
                <c:pt idx="5">
                  <c:v>-0.18659298902019206</c:v>
                </c:pt>
                <c:pt idx="6">
                  <c:v>-0.22699720892027025</c:v>
                </c:pt>
                <c:pt idx="7">
                  <c:v>0.10529620957519489</c:v>
                </c:pt>
                <c:pt idx="8">
                  <c:v>-0.24975603889016273</c:v>
                </c:pt>
                <c:pt idx="9">
                  <c:v>-0.25187264983548735</c:v>
                </c:pt>
                <c:pt idx="10">
                  <c:v>-6.1405975641665465E-2</c:v>
                </c:pt>
                <c:pt idx="11">
                  <c:v>-0.18327159382932845</c:v>
                </c:pt>
                <c:pt idx="12">
                  <c:v>-0.11246007752277845</c:v>
                </c:pt>
                <c:pt idx="13">
                  <c:v>-0.18704221719647071</c:v>
                </c:pt>
                <c:pt idx="14">
                  <c:v>0.12262115011039609</c:v>
                </c:pt>
                <c:pt idx="15">
                  <c:v>6.0856078645205584E-2</c:v>
                </c:pt>
              </c:numCache>
            </c:numRef>
          </c:xVal>
          <c:yVal>
            <c:numRef>
              <c:f>'Graphique 8'!$C$3:$C$18</c:f>
              <c:numCache>
                <c:formatCode>0.0%</c:formatCode>
                <c:ptCount val="16"/>
                <c:pt idx="0">
                  <c:v>-8.6508358960077358E-2</c:v>
                </c:pt>
                <c:pt idx="1">
                  <c:v>-7.0858715170587061E-2</c:v>
                </c:pt>
                <c:pt idx="2">
                  <c:v>-0.11040839618627263</c:v>
                </c:pt>
                <c:pt idx="3">
                  <c:v>-9.6837839496774269E-2</c:v>
                </c:pt>
                <c:pt idx="4">
                  <c:v>-0.10138152460008798</c:v>
                </c:pt>
                <c:pt idx="5">
                  <c:v>-0.11839512731296098</c:v>
                </c:pt>
                <c:pt idx="6">
                  <c:v>-8.1116482561743086E-2</c:v>
                </c:pt>
                <c:pt idx="7">
                  <c:v>-2.7343301119438057E-2</c:v>
                </c:pt>
                <c:pt idx="8">
                  <c:v>-3.3044457357909063E-2</c:v>
                </c:pt>
                <c:pt idx="9">
                  <c:v>-0.20397029704457315</c:v>
                </c:pt>
                <c:pt idx="10">
                  <c:v>-2.3351969362063185E-2</c:v>
                </c:pt>
                <c:pt idx="11">
                  <c:v>-0.13172656752178014</c:v>
                </c:pt>
                <c:pt idx="12">
                  <c:v>-9.2962821374054094E-4</c:v>
                </c:pt>
                <c:pt idx="13">
                  <c:v>6.6858009026489196E-3</c:v>
                </c:pt>
                <c:pt idx="14">
                  <c:v>5.513162286896911E-2</c:v>
                </c:pt>
                <c:pt idx="15">
                  <c:v>3.3790817555930053E-2</c:v>
                </c:pt>
              </c:numCache>
            </c:numRef>
          </c:yVal>
          <c:bubbleSize>
            <c:numRef>
              <c:f>'Graphique 8'!$D$3:$D$18</c:f>
              <c:numCache>
                <c:formatCode>0</c:formatCode>
                <c:ptCount val="16"/>
                <c:pt idx="0">
                  <c:v>389.04407600000002</c:v>
                </c:pt>
                <c:pt idx="1">
                  <c:v>397.13198700000004</c:v>
                </c:pt>
                <c:pt idx="2">
                  <c:v>249.60957500000001</c:v>
                </c:pt>
                <c:pt idx="3">
                  <c:v>179.66799900000001</c:v>
                </c:pt>
                <c:pt idx="4">
                  <c:v>146.98732899999999</c:v>
                </c:pt>
                <c:pt idx="5">
                  <c:v>79.994349</c:v>
                </c:pt>
                <c:pt idx="6">
                  <c:v>86.803157999999996</c:v>
                </c:pt>
                <c:pt idx="7">
                  <c:v>134.87289900000002</c:v>
                </c:pt>
                <c:pt idx="8">
                  <c:v>101.512811</c:v>
                </c:pt>
                <c:pt idx="9">
                  <c:v>15.598955</c:v>
                </c:pt>
                <c:pt idx="10">
                  <c:v>114.55444800000001</c:v>
                </c:pt>
                <c:pt idx="11">
                  <c:v>8.7679290000000005</c:v>
                </c:pt>
                <c:pt idx="12">
                  <c:v>48.990631</c:v>
                </c:pt>
                <c:pt idx="13">
                  <c:v>191.71431799999999</c:v>
                </c:pt>
                <c:pt idx="14">
                  <c:v>165.25628499999999</c:v>
                </c:pt>
                <c:pt idx="15">
                  <c:v>651.97927599999991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'Graphique 8'!$B$3:$B$18</c15:f>
                <c15:dlblRangeCache>
                  <c:ptCount val="16"/>
                  <c:pt idx="0">
                    <c:v>Métallurgie </c:v>
                  </c:pt>
                  <c:pt idx="1">
                    <c:v>Maintenance et autres industries manufacturières</c:v>
                  </c:pt>
                  <c:pt idx="2">
                    <c:v>Caoutchouc, plastique et produits minéraux </c:v>
                  </c:pt>
                  <c:pt idx="3">
                    <c:v>Bois, papier et imprimerie</c:v>
                  </c:pt>
                  <c:pt idx="4">
                    <c:v>Machines et équipements </c:v>
                  </c:pt>
                  <c:pt idx="5">
                    <c:v>Équipements électriques</c:v>
                  </c:pt>
                  <c:pt idx="6">
                    <c:v>Produits informatiques, électroniques et optiques</c:v>
                  </c:pt>
                  <c:pt idx="7">
                    <c:v>Énergie</c:v>
                  </c:pt>
                  <c:pt idx="8">
                    <c:v>Textile et habillement</c:v>
                  </c:pt>
                  <c:pt idx="9">
                    <c:v>Industries extractives</c:v>
                  </c:pt>
                  <c:pt idx="10">
                    <c:v>Chimie</c:v>
                  </c:pt>
                  <c:pt idx="11">
                    <c:v>Cokéfaction et raffinage</c:v>
                  </c:pt>
                  <c:pt idx="12">
                    <c:v>Pharmacie</c:v>
                  </c:pt>
                  <c:pt idx="13">
                    <c:v>Matériels de transport</c:v>
                  </c:pt>
                  <c:pt idx="14">
                    <c:v>Eau, assainissement, déchets </c:v>
                  </c:pt>
                  <c:pt idx="15">
                    <c:v>Agroalimentaire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1FFB-4D54-B160-4D9458B99519}"/>
            </c:ext>
          </c:extLst>
        </c:ser>
        <c:ser>
          <c:idx val="1"/>
          <c:order val="1"/>
          <c:spPr>
            <a:solidFill>
              <a:srgbClr val="E67D0A"/>
            </a:solidFill>
            <a:ln>
              <a:noFill/>
            </a:ln>
            <a:effectLst/>
          </c:spPr>
          <c:invertIfNegative val="0"/>
          <c:xVal>
            <c:numRef>
              <c:f>'Graphique 8'!$I$31:$I$481</c:f>
              <c:numCache>
                <c:formatCode>0.0%</c:formatCode>
                <c:ptCount val="451"/>
                <c:pt idx="0">
                  <c:v>0.15</c:v>
                </c:pt>
                <c:pt idx="1">
                  <c:v>0.14899999999999999</c:v>
                </c:pt>
                <c:pt idx="2">
                  <c:v>0.14799999999999999</c:v>
                </c:pt>
                <c:pt idx="3">
                  <c:v>0.14699999999999999</c:v>
                </c:pt>
                <c:pt idx="4">
                  <c:v>0.14599999999999999</c:v>
                </c:pt>
                <c:pt idx="5">
                  <c:v>0.14499999999999999</c:v>
                </c:pt>
                <c:pt idx="6">
                  <c:v>0.14399999999999999</c:v>
                </c:pt>
                <c:pt idx="7">
                  <c:v>0.14299999999999999</c:v>
                </c:pt>
                <c:pt idx="8">
                  <c:v>0.14199999999999999</c:v>
                </c:pt>
                <c:pt idx="9">
                  <c:v>0.14099999999999999</c:v>
                </c:pt>
                <c:pt idx="10">
                  <c:v>0.13999999999999999</c:v>
                </c:pt>
                <c:pt idx="11">
                  <c:v>0.13899999999999998</c:v>
                </c:pt>
                <c:pt idx="12">
                  <c:v>0.13799999999999998</c:v>
                </c:pt>
                <c:pt idx="13">
                  <c:v>0.13699999999999998</c:v>
                </c:pt>
                <c:pt idx="14">
                  <c:v>0.13599999999999998</c:v>
                </c:pt>
                <c:pt idx="15">
                  <c:v>0.13499999999999998</c:v>
                </c:pt>
                <c:pt idx="16">
                  <c:v>0.13399999999999998</c:v>
                </c:pt>
                <c:pt idx="17">
                  <c:v>0.13299999999999998</c:v>
                </c:pt>
                <c:pt idx="18">
                  <c:v>0.13199999999999998</c:v>
                </c:pt>
                <c:pt idx="19">
                  <c:v>0.13099999999999998</c:v>
                </c:pt>
                <c:pt idx="20">
                  <c:v>0.12999999999999998</c:v>
                </c:pt>
                <c:pt idx="21">
                  <c:v>0.12899999999999998</c:v>
                </c:pt>
                <c:pt idx="22">
                  <c:v>0.12799999999999997</c:v>
                </c:pt>
                <c:pt idx="23">
                  <c:v>0.12699999999999997</c:v>
                </c:pt>
                <c:pt idx="24">
                  <c:v>0.12599999999999997</c:v>
                </c:pt>
                <c:pt idx="25">
                  <c:v>0.12499999999999997</c:v>
                </c:pt>
                <c:pt idx="26">
                  <c:v>0.12399999999999997</c:v>
                </c:pt>
                <c:pt idx="27">
                  <c:v>0.12299999999999997</c:v>
                </c:pt>
                <c:pt idx="28">
                  <c:v>0.12199999999999997</c:v>
                </c:pt>
                <c:pt idx="29">
                  <c:v>0.12099999999999997</c:v>
                </c:pt>
                <c:pt idx="30">
                  <c:v>0.11999999999999997</c:v>
                </c:pt>
                <c:pt idx="31">
                  <c:v>0.11899999999999997</c:v>
                </c:pt>
                <c:pt idx="32">
                  <c:v>0.11799999999999997</c:v>
                </c:pt>
                <c:pt idx="33">
                  <c:v>0.11699999999999997</c:v>
                </c:pt>
                <c:pt idx="34">
                  <c:v>0.11599999999999996</c:v>
                </c:pt>
                <c:pt idx="35">
                  <c:v>0.11499999999999996</c:v>
                </c:pt>
                <c:pt idx="36">
                  <c:v>0.11399999999999996</c:v>
                </c:pt>
                <c:pt idx="37">
                  <c:v>0.11299999999999996</c:v>
                </c:pt>
                <c:pt idx="38">
                  <c:v>0.11199999999999996</c:v>
                </c:pt>
                <c:pt idx="39">
                  <c:v>0.11099999999999996</c:v>
                </c:pt>
                <c:pt idx="40">
                  <c:v>0.10999999999999996</c:v>
                </c:pt>
                <c:pt idx="41">
                  <c:v>0.10899999999999996</c:v>
                </c:pt>
                <c:pt idx="42">
                  <c:v>0.10799999999999996</c:v>
                </c:pt>
                <c:pt idx="43">
                  <c:v>0.10699999999999996</c:v>
                </c:pt>
                <c:pt idx="44">
                  <c:v>0.10599999999999996</c:v>
                </c:pt>
                <c:pt idx="45">
                  <c:v>0.10499999999999995</c:v>
                </c:pt>
                <c:pt idx="46">
                  <c:v>0.10399999999999995</c:v>
                </c:pt>
                <c:pt idx="47">
                  <c:v>0.10299999999999995</c:v>
                </c:pt>
                <c:pt idx="48">
                  <c:v>0.10199999999999995</c:v>
                </c:pt>
                <c:pt idx="49">
                  <c:v>0.10099999999999995</c:v>
                </c:pt>
                <c:pt idx="50">
                  <c:v>9.999999999999995E-2</c:v>
                </c:pt>
                <c:pt idx="51">
                  <c:v>9.8999999999999949E-2</c:v>
                </c:pt>
                <c:pt idx="52">
                  <c:v>9.7999999999999948E-2</c:v>
                </c:pt>
                <c:pt idx="53">
                  <c:v>9.6999999999999947E-2</c:v>
                </c:pt>
                <c:pt idx="54">
                  <c:v>9.5999999999999946E-2</c:v>
                </c:pt>
                <c:pt idx="55">
                  <c:v>9.4999999999999946E-2</c:v>
                </c:pt>
                <c:pt idx="56">
                  <c:v>9.3999999999999945E-2</c:v>
                </c:pt>
                <c:pt idx="57">
                  <c:v>9.2999999999999944E-2</c:v>
                </c:pt>
                <c:pt idx="58">
                  <c:v>9.1999999999999943E-2</c:v>
                </c:pt>
                <c:pt idx="59">
                  <c:v>9.0999999999999942E-2</c:v>
                </c:pt>
                <c:pt idx="60">
                  <c:v>8.9999999999999941E-2</c:v>
                </c:pt>
                <c:pt idx="61">
                  <c:v>8.899999999999994E-2</c:v>
                </c:pt>
                <c:pt idx="62">
                  <c:v>8.7999999999999939E-2</c:v>
                </c:pt>
                <c:pt idx="63">
                  <c:v>8.6999999999999938E-2</c:v>
                </c:pt>
                <c:pt idx="64">
                  <c:v>8.5999999999999938E-2</c:v>
                </c:pt>
                <c:pt idx="65">
                  <c:v>8.4999999999999937E-2</c:v>
                </c:pt>
                <c:pt idx="66">
                  <c:v>8.3999999999999936E-2</c:v>
                </c:pt>
                <c:pt idx="67">
                  <c:v>8.2999999999999935E-2</c:v>
                </c:pt>
                <c:pt idx="68">
                  <c:v>8.1999999999999934E-2</c:v>
                </c:pt>
                <c:pt idx="69">
                  <c:v>8.0999999999999933E-2</c:v>
                </c:pt>
                <c:pt idx="70">
                  <c:v>7.9999999999999932E-2</c:v>
                </c:pt>
                <c:pt idx="71">
                  <c:v>7.8999999999999931E-2</c:v>
                </c:pt>
                <c:pt idx="72">
                  <c:v>7.7999999999999931E-2</c:v>
                </c:pt>
                <c:pt idx="73">
                  <c:v>7.699999999999993E-2</c:v>
                </c:pt>
                <c:pt idx="74">
                  <c:v>7.5999999999999929E-2</c:v>
                </c:pt>
                <c:pt idx="75">
                  <c:v>7.4999999999999928E-2</c:v>
                </c:pt>
                <c:pt idx="76">
                  <c:v>7.3999999999999927E-2</c:v>
                </c:pt>
                <c:pt idx="77">
                  <c:v>7.2999999999999926E-2</c:v>
                </c:pt>
                <c:pt idx="78">
                  <c:v>7.1999999999999925E-2</c:v>
                </c:pt>
                <c:pt idx="79">
                  <c:v>7.0999999999999924E-2</c:v>
                </c:pt>
                <c:pt idx="80">
                  <c:v>6.9999999999999923E-2</c:v>
                </c:pt>
                <c:pt idx="81">
                  <c:v>6.8999999999999923E-2</c:v>
                </c:pt>
                <c:pt idx="82">
                  <c:v>6.7999999999999922E-2</c:v>
                </c:pt>
                <c:pt idx="83">
                  <c:v>6.6999999999999921E-2</c:v>
                </c:pt>
                <c:pt idx="84">
                  <c:v>6.599999999999992E-2</c:v>
                </c:pt>
                <c:pt idx="85">
                  <c:v>6.4999999999999919E-2</c:v>
                </c:pt>
                <c:pt idx="86">
                  <c:v>6.3999999999999918E-2</c:v>
                </c:pt>
                <c:pt idx="87">
                  <c:v>6.2999999999999917E-2</c:v>
                </c:pt>
                <c:pt idx="88">
                  <c:v>6.1999999999999916E-2</c:v>
                </c:pt>
                <c:pt idx="89">
                  <c:v>6.0999999999999915E-2</c:v>
                </c:pt>
                <c:pt idx="90">
                  <c:v>5.9999999999999915E-2</c:v>
                </c:pt>
                <c:pt idx="91">
                  <c:v>5.8999999999999914E-2</c:v>
                </c:pt>
                <c:pt idx="92">
                  <c:v>5.7999999999999913E-2</c:v>
                </c:pt>
                <c:pt idx="93">
                  <c:v>5.6999999999999912E-2</c:v>
                </c:pt>
                <c:pt idx="94">
                  <c:v>5.5999999999999911E-2</c:v>
                </c:pt>
                <c:pt idx="95">
                  <c:v>5.499999999999991E-2</c:v>
                </c:pt>
                <c:pt idx="96">
                  <c:v>5.3999999999999909E-2</c:v>
                </c:pt>
                <c:pt idx="97">
                  <c:v>5.2999999999999908E-2</c:v>
                </c:pt>
                <c:pt idx="98">
                  <c:v>5.1999999999999907E-2</c:v>
                </c:pt>
                <c:pt idx="99">
                  <c:v>5.0999999999999907E-2</c:v>
                </c:pt>
                <c:pt idx="100">
                  <c:v>4.9999999999999906E-2</c:v>
                </c:pt>
                <c:pt idx="101">
                  <c:v>4.8999999999999905E-2</c:v>
                </c:pt>
                <c:pt idx="102">
                  <c:v>4.7999999999999904E-2</c:v>
                </c:pt>
                <c:pt idx="103">
                  <c:v>4.6999999999999903E-2</c:v>
                </c:pt>
                <c:pt idx="104">
                  <c:v>4.5999999999999902E-2</c:v>
                </c:pt>
                <c:pt idx="105">
                  <c:v>4.4999999999999901E-2</c:v>
                </c:pt>
                <c:pt idx="106">
                  <c:v>4.39999999999999E-2</c:v>
                </c:pt>
                <c:pt idx="107">
                  <c:v>4.2999999999999899E-2</c:v>
                </c:pt>
                <c:pt idx="108">
                  <c:v>4.1999999999999899E-2</c:v>
                </c:pt>
                <c:pt idx="109">
                  <c:v>4.0999999999999898E-2</c:v>
                </c:pt>
                <c:pt idx="110">
                  <c:v>3.9999999999999897E-2</c:v>
                </c:pt>
                <c:pt idx="111">
                  <c:v>3.8999999999999896E-2</c:v>
                </c:pt>
                <c:pt idx="112">
                  <c:v>3.7999999999999895E-2</c:v>
                </c:pt>
                <c:pt idx="113">
                  <c:v>3.6999999999999894E-2</c:v>
                </c:pt>
                <c:pt idx="114">
                  <c:v>3.5999999999999893E-2</c:v>
                </c:pt>
                <c:pt idx="115">
                  <c:v>3.4999999999999892E-2</c:v>
                </c:pt>
                <c:pt idx="116">
                  <c:v>3.3999999999999891E-2</c:v>
                </c:pt>
                <c:pt idx="117">
                  <c:v>3.2999999999999891E-2</c:v>
                </c:pt>
                <c:pt idx="118">
                  <c:v>3.199999999999989E-2</c:v>
                </c:pt>
                <c:pt idx="119">
                  <c:v>3.0999999999999889E-2</c:v>
                </c:pt>
                <c:pt idx="120">
                  <c:v>2.9999999999999888E-2</c:v>
                </c:pt>
                <c:pt idx="121">
                  <c:v>2.8999999999999887E-2</c:v>
                </c:pt>
                <c:pt idx="122">
                  <c:v>2.7999999999999886E-2</c:v>
                </c:pt>
                <c:pt idx="123">
                  <c:v>2.6999999999999885E-2</c:v>
                </c:pt>
                <c:pt idx="124">
                  <c:v>2.5999999999999884E-2</c:v>
                </c:pt>
                <c:pt idx="125">
                  <c:v>2.4999999999999883E-2</c:v>
                </c:pt>
                <c:pt idx="126">
                  <c:v>2.3999999999999883E-2</c:v>
                </c:pt>
                <c:pt idx="127">
                  <c:v>2.2999999999999882E-2</c:v>
                </c:pt>
                <c:pt idx="128">
                  <c:v>2.1999999999999881E-2</c:v>
                </c:pt>
                <c:pt idx="129">
                  <c:v>2.099999999999988E-2</c:v>
                </c:pt>
                <c:pt idx="130">
                  <c:v>1.9999999999999879E-2</c:v>
                </c:pt>
                <c:pt idx="131">
                  <c:v>1.8999999999999878E-2</c:v>
                </c:pt>
                <c:pt idx="132">
                  <c:v>1.7999999999999877E-2</c:v>
                </c:pt>
                <c:pt idx="133">
                  <c:v>1.6999999999999876E-2</c:v>
                </c:pt>
                <c:pt idx="134">
                  <c:v>1.5999999999999875E-2</c:v>
                </c:pt>
                <c:pt idx="135">
                  <c:v>1.4999999999999875E-2</c:v>
                </c:pt>
                <c:pt idx="136">
                  <c:v>1.3999999999999874E-2</c:v>
                </c:pt>
                <c:pt idx="137">
                  <c:v>1.2999999999999873E-2</c:v>
                </c:pt>
                <c:pt idx="138">
                  <c:v>1.1999999999999872E-2</c:v>
                </c:pt>
                <c:pt idx="139">
                  <c:v>1.0999999999999871E-2</c:v>
                </c:pt>
                <c:pt idx="140">
                  <c:v>9.9999999999998701E-3</c:v>
                </c:pt>
                <c:pt idx="141">
                  <c:v>8.9999999999998692E-3</c:v>
                </c:pt>
                <c:pt idx="142">
                  <c:v>7.9999999999998683E-3</c:v>
                </c:pt>
                <c:pt idx="143">
                  <c:v>6.9999999999998683E-3</c:v>
                </c:pt>
                <c:pt idx="144">
                  <c:v>5.9999999999998683E-3</c:v>
                </c:pt>
                <c:pt idx="145">
                  <c:v>4.9999999999998683E-3</c:v>
                </c:pt>
                <c:pt idx="146">
                  <c:v>3.9999999999998682E-3</c:v>
                </c:pt>
                <c:pt idx="147">
                  <c:v>2.9999999999998682E-3</c:v>
                </c:pt>
                <c:pt idx="148">
                  <c:v>1.9999999999998682E-3</c:v>
                </c:pt>
                <c:pt idx="149">
                  <c:v>9.9999999999986818E-4</c:v>
                </c:pt>
                <c:pt idx="150">
                  <c:v>-1.3183898417423734E-16</c:v>
                </c:pt>
                <c:pt idx="151">
                  <c:v>-1.0000000000001319E-3</c:v>
                </c:pt>
                <c:pt idx="152">
                  <c:v>-2.0000000000001319E-3</c:v>
                </c:pt>
                <c:pt idx="153">
                  <c:v>-3.0000000000001319E-3</c:v>
                </c:pt>
                <c:pt idx="154">
                  <c:v>-4.0000000000001319E-3</c:v>
                </c:pt>
                <c:pt idx="155">
                  <c:v>-5.0000000000001319E-3</c:v>
                </c:pt>
                <c:pt idx="156">
                  <c:v>-6.000000000000132E-3</c:v>
                </c:pt>
                <c:pt idx="157">
                  <c:v>-7.000000000000132E-3</c:v>
                </c:pt>
                <c:pt idx="158">
                  <c:v>-8.000000000000132E-3</c:v>
                </c:pt>
                <c:pt idx="159">
                  <c:v>-9.0000000000001329E-3</c:v>
                </c:pt>
                <c:pt idx="160">
                  <c:v>-1.0000000000000134E-2</c:v>
                </c:pt>
                <c:pt idx="161">
                  <c:v>-1.1000000000000135E-2</c:v>
                </c:pt>
                <c:pt idx="162">
                  <c:v>-1.2000000000000136E-2</c:v>
                </c:pt>
                <c:pt idx="163">
                  <c:v>-1.3000000000000136E-2</c:v>
                </c:pt>
                <c:pt idx="164">
                  <c:v>-1.4000000000000137E-2</c:v>
                </c:pt>
                <c:pt idx="165">
                  <c:v>-1.5000000000000138E-2</c:v>
                </c:pt>
                <c:pt idx="166">
                  <c:v>-1.6000000000000139E-2</c:v>
                </c:pt>
                <c:pt idx="167">
                  <c:v>-1.700000000000014E-2</c:v>
                </c:pt>
                <c:pt idx="168">
                  <c:v>-1.8000000000000141E-2</c:v>
                </c:pt>
                <c:pt idx="169">
                  <c:v>-1.9000000000000142E-2</c:v>
                </c:pt>
                <c:pt idx="170">
                  <c:v>-2.0000000000000143E-2</c:v>
                </c:pt>
                <c:pt idx="171">
                  <c:v>-2.1000000000000144E-2</c:v>
                </c:pt>
                <c:pt idx="172">
                  <c:v>-2.2000000000000144E-2</c:v>
                </c:pt>
                <c:pt idx="173">
                  <c:v>-2.3000000000000145E-2</c:v>
                </c:pt>
                <c:pt idx="174">
                  <c:v>-2.4000000000000146E-2</c:v>
                </c:pt>
                <c:pt idx="175">
                  <c:v>-2.5000000000000147E-2</c:v>
                </c:pt>
                <c:pt idx="176">
                  <c:v>-2.6000000000000148E-2</c:v>
                </c:pt>
                <c:pt idx="177">
                  <c:v>-2.7000000000000149E-2</c:v>
                </c:pt>
                <c:pt idx="178">
                  <c:v>-2.800000000000015E-2</c:v>
                </c:pt>
                <c:pt idx="179">
                  <c:v>-2.9000000000000151E-2</c:v>
                </c:pt>
                <c:pt idx="180">
                  <c:v>-3.0000000000000152E-2</c:v>
                </c:pt>
                <c:pt idx="181">
                  <c:v>-3.1000000000000152E-2</c:v>
                </c:pt>
                <c:pt idx="182">
                  <c:v>-3.2000000000000153E-2</c:v>
                </c:pt>
                <c:pt idx="183">
                  <c:v>-3.3000000000000154E-2</c:v>
                </c:pt>
                <c:pt idx="184">
                  <c:v>-3.4000000000000155E-2</c:v>
                </c:pt>
                <c:pt idx="185">
                  <c:v>-3.5000000000000156E-2</c:v>
                </c:pt>
                <c:pt idx="186">
                  <c:v>-3.6000000000000157E-2</c:v>
                </c:pt>
                <c:pt idx="187">
                  <c:v>-3.7000000000000158E-2</c:v>
                </c:pt>
                <c:pt idx="188">
                  <c:v>-3.8000000000000159E-2</c:v>
                </c:pt>
                <c:pt idx="189">
                  <c:v>-3.900000000000016E-2</c:v>
                </c:pt>
                <c:pt idx="190">
                  <c:v>-4.000000000000016E-2</c:v>
                </c:pt>
                <c:pt idx="191">
                  <c:v>-4.1000000000000161E-2</c:v>
                </c:pt>
                <c:pt idx="192">
                  <c:v>-4.2000000000000162E-2</c:v>
                </c:pt>
                <c:pt idx="193">
                  <c:v>-4.3000000000000163E-2</c:v>
                </c:pt>
                <c:pt idx="194">
                  <c:v>-4.4000000000000164E-2</c:v>
                </c:pt>
                <c:pt idx="195">
                  <c:v>-4.5000000000000165E-2</c:v>
                </c:pt>
                <c:pt idx="196">
                  <c:v>-4.6000000000000166E-2</c:v>
                </c:pt>
                <c:pt idx="197">
                  <c:v>-4.7000000000000167E-2</c:v>
                </c:pt>
                <c:pt idx="198">
                  <c:v>-4.8000000000000168E-2</c:v>
                </c:pt>
                <c:pt idx="199">
                  <c:v>-4.9000000000000168E-2</c:v>
                </c:pt>
                <c:pt idx="200">
                  <c:v>-5.0000000000000169E-2</c:v>
                </c:pt>
                <c:pt idx="201">
                  <c:v>-5.100000000000017E-2</c:v>
                </c:pt>
                <c:pt idx="202">
                  <c:v>-5.2000000000000171E-2</c:v>
                </c:pt>
                <c:pt idx="203">
                  <c:v>-5.3000000000000172E-2</c:v>
                </c:pt>
                <c:pt idx="204">
                  <c:v>-5.4000000000000173E-2</c:v>
                </c:pt>
                <c:pt idx="205">
                  <c:v>-5.5000000000000174E-2</c:v>
                </c:pt>
                <c:pt idx="206">
                  <c:v>-5.6000000000000175E-2</c:v>
                </c:pt>
                <c:pt idx="207">
                  <c:v>-5.7000000000000176E-2</c:v>
                </c:pt>
                <c:pt idx="208">
                  <c:v>-5.8000000000000176E-2</c:v>
                </c:pt>
                <c:pt idx="209">
                  <c:v>-5.9000000000000177E-2</c:v>
                </c:pt>
                <c:pt idx="210">
                  <c:v>-6.0000000000000178E-2</c:v>
                </c:pt>
                <c:pt idx="211">
                  <c:v>-6.1000000000000179E-2</c:v>
                </c:pt>
                <c:pt idx="212">
                  <c:v>-6.200000000000018E-2</c:v>
                </c:pt>
                <c:pt idx="213">
                  <c:v>-6.3000000000000181E-2</c:v>
                </c:pt>
                <c:pt idx="214">
                  <c:v>-6.4000000000000182E-2</c:v>
                </c:pt>
                <c:pt idx="215">
                  <c:v>-6.5000000000000183E-2</c:v>
                </c:pt>
                <c:pt idx="216">
                  <c:v>-6.6000000000000184E-2</c:v>
                </c:pt>
                <c:pt idx="217">
                  <c:v>-6.7000000000000184E-2</c:v>
                </c:pt>
                <c:pt idx="218">
                  <c:v>-6.8000000000000185E-2</c:v>
                </c:pt>
                <c:pt idx="219">
                  <c:v>-6.9000000000000186E-2</c:v>
                </c:pt>
                <c:pt idx="220">
                  <c:v>-7.0000000000000187E-2</c:v>
                </c:pt>
                <c:pt idx="221">
                  <c:v>-7.1000000000000188E-2</c:v>
                </c:pt>
                <c:pt idx="222">
                  <c:v>-7.2000000000000189E-2</c:v>
                </c:pt>
                <c:pt idx="223">
                  <c:v>-7.300000000000019E-2</c:v>
                </c:pt>
                <c:pt idx="224">
                  <c:v>-7.4000000000000191E-2</c:v>
                </c:pt>
                <c:pt idx="225">
                  <c:v>-7.5000000000000192E-2</c:v>
                </c:pt>
                <c:pt idx="226">
                  <c:v>-7.6000000000000192E-2</c:v>
                </c:pt>
                <c:pt idx="227">
                  <c:v>-7.7000000000000193E-2</c:v>
                </c:pt>
                <c:pt idx="228">
                  <c:v>-7.8000000000000194E-2</c:v>
                </c:pt>
                <c:pt idx="229">
                  <c:v>-7.9000000000000195E-2</c:v>
                </c:pt>
                <c:pt idx="230">
                  <c:v>-8.0000000000000196E-2</c:v>
                </c:pt>
                <c:pt idx="231">
                  <c:v>-8.1000000000000197E-2</c:v>
                </c:pt>
                <c:pt idx="232">
                  <c:v>-8.2000000000000198E-2</c:v>
                </c:pt>
                <c:pt idx="233">
                  <c:v>-8.3000000000000199E-2</c:v>
                </c:pt>
                <c:pt idx="234">
                  <c:v>-8.40000000000002E-2</c:v>
                </c:pt>
                <c:pt idx="235">
                  <c:v>-8.50000000000002E-2</c:v>
                </c:pt>
                <c:pt idx="236">
                  <c:v>-8.6000000000000201E-2</c:v>
                </c:pt>
                <c:pt idx="237">
                  <c:v>-8.7000000000000202E-2</c:v>
                </c:pt>
                <c:pt idx="238">
                  <c:v>-8.8000000000000203E-2</c:v>
                </c:pt>
                <c:pt idx="239">
                  <c:v>-8.9000000000000204E-2</c:v>
                </c:pt>
                <c:pt idx="240">
                  <c:v>-9.0000000000000205E-2</c:v>
                </c:pt>
                <c:pt idx="241">
                  <c:v>-9.1000000000000206E-2</c:v>
                </c:pt>
                <c:pt idx="242">
                  <c:v>-9.2000000000000207E-2</c:v>
                </c:pt>
                <c:pt idx="243">
                  <c:v>-9.3000000000000208E-2</c:v>
                </c:pt>
                <c:pt idx="244">
                  <c:v>-9.4000000000000208E-2</c:v>
                </c:pt>
                <c:pt idx="245">
                  <c:v>-9.5000000000000209E-2</c:v>
                </c:pt>
                <c:pt idx="246">
                  <c:v>-9.600000000000021E-2</c:v>
                </c:pt>
                <c:pt idx="247">
                  <c:v>-9.7000000000000211E-2</c:v>
                </c:pt>
                <c:pt idx="248">
                  <c:v>-9.8000000000000212E-2</c:v>
                </c:pt>
                <c:pt idx="249">
                  <c:v>-9.9000000000000213E-2</c:v>
                </c:pt>
                <c:pt idx="250">
                  <c:v>-0.10000000000000021</c:v>
                </c:pt>
                <c:pt idx="251">
                  <c:v>-0.10100000000000021</c:v>
                </c:pt>
                <c:pt idx="252">
                  <c:v>-0.10200000000000022</c:v>
                </c:pt>
                <c:pt idx="253">
                  <c:v>-0.10300000000000022</c:v>
                </c:pt>
                <c:pt idx="254">
                  <c:v>-0.10400000000000022</c:v>
                </c:pt>
                <c:pt idx="255">
                  <c:v>-0.10500000000000022</c:v>
                </c:pt>
                <c:pt idx="256">
                  <c:v>-0.10600000000000022</c:v>
                </c:pt>
                <c:pt idx="257">
                  <c:v>-0.10700000000000022</c:v>
                </c:pt>
                <c:pt idx="258">
                  <c:v>-0.10800000000000022</c:v>
                </c:pt>
                <c:pt idx="259">
                  <c:v>-0.10900000000000022</c:v>
                </c:pt>
                <c:pt idx="260">
                  <c:v>-0.11000000000000022</c:v>
                </c:pt>
                <c:pt idx="261">
                  <c:v>-0.11100000000000022</c:v>
                </c:pt>
                <c:pt idx="262">
                  <c:v>-0.11200000000000022</c:v>
                </c:pt>
                <c:pt idx="263">
                  <c:v>-0.11300000000000023</c:v>
                </c:pt>
                <c:pt idx="264">
                  <c:v>-0.11400000000000023</c:v>
                </c:pt>
                <c:pt idx="265">
                  <c:v>-0.11500000000000023</c:v>
                </c:pt>
                <c:pt idx="266">
                  <c:v>-0.11600000000000023</c:v>
                </c:pt>
                <c:pt idx="267">
                  <c:v>-0.11700000000000023</c:v>
                </c:pt>
                <c:pt idx="268">
                  <c:v>-0.11800000000000023</c:v>
                </c:pt>
                <c:pt idx="269">
                  <c:v>-0.11900000000000023</c:v>
                </c:pt>
                <c:pt idx="270">
                  <c:v>-0.12000000000000023</c:v>
                </c:pt>
                <c:pt idx="271">
                  <c:v>-0.12100000000000023</c:v>
                </c:pt>
                <c:pt idx="272">
                  <c:v>-0.12200000000000023</c:v>
                </c:pt>
                <c:pt idx="273">
                  <c:v>-0.12300000000000023</c:v>
                </c:pt>
                <c:pt idx="274">
                  <c:v>-0.12400000000000024</c:v>
                </c:pt>
                <c:pt idx="275">
                  <c:v>-0.12500000000000022</c:v>
                </c:pt>
                <c:pt idx="276">
                  <c:v>-0.12600000000000022</c:v>
                </c:pt>
                <c:pt idx="277">
                  <c:v>-0.12700000000000022</c:v>
                </c:pt>
                <c:pt idx="278">
                  <c:v>-0.12800000000000022</c:v>
                </c:pt>
                <c:pt idx="279">
                  <c:v>-0.12900000000000023</c:v>
                </c:pt>
                <c:pt idx="280">
                  <c:v>-0.13000000000000023</c:v>
                </c:pt>
                <c:pt idx="281">
                  <c:v>-0.13100000000000023</c:v>
                </c:pt>
                <c:pt idx="282">
                  <c:v>-0.13200000000000023</c:v>
                </c:pt>
                <c:pt idx="283">
                  <c:v>-0.13300000000000023</c:v>
                </c:pt>
                <c:pt idx="284">
                  <c:v>-0.13400000000000023</c:v>
                </c:pt>
                <c:pt idx="285">
                  <c:v>-0.13500000000000023</c:v>
                </c:pt>
                <c:pt idx="286">
                  <c:v>-0.13600000000000023</c:v>
                </c:pt>
                <c:pt idx="287">
                  <c:v>-0.13700000000000023</c:v>
                </c:pt>
                <c:pt idx="288">
                  <c:v>-0.13800000000000023</c:v>
                </c:pt>
                <c:pt idx="289">
                  <c:v>-0.13900000000000023</c:v>
                </c:pt>
                <c:pt idx="290">
                  <c:v>-0.14000000000000024</c:v>
                </c:pt>
                <c:pt idx="291">
                  <c:v>-0.14100000000000024</c:v>
                </c:pt>
                <c:pt idx="292">
                  <c:v>-0.14200000000000024</c:v>
                </c:pt>
                <c:pt idx="293">
                  <c:v>-0.14300000000000024</c:v>
                </c:pt>
                <c:pt idx="294">
                  <c:v>-0.14400000000000024</c:v>
                </c:pt>
                <c:pt idx="295">
                  <c:v>-0.14500000000000024</c:v>
                </c:pt>
                <c:pt idx="296">
                  <c:v>-0.14600000000000024</c:v>
                </c:pt>
                <c:pt idx="297">
                  <c:v>-0.14700000000000024</c:v>
                </c:pt>
                <c:pt idx="298">
                  <c:v>-0.14800000000000024</c:v>
                </c:pt>
                <c:pt idx="299">
                  <c:v>-0.14900000000000024</c:v>
                </c:pt>
                <c:pt idx="300">
                  <c:v>-0.15000000000000024</c:v>
                </c:pt>
                <c:pt idx="301">
                  <c:v>-0.15100000000000025</c:v>
                </c:pt>
                <c:pt idx="302">
                  <c:v>-0.15200000000000025</c:v>
                </c:pt>
                <c:pt idx="303">
                  <c:v>-0.15300000000000025</c:v>
                </c:pt>
                <c:pt idx="304">
                  <c:v>-0.15400000000000025</c:v>
                </c:pt>
                <c:pt idx="305">
                  <c:v>-0.15500000000000025</c:v>
                </c:pt>
                <c:pt idx="306">
                  <c:v>-0.15600000000000025</c:v>
                </c:pt>
                <c:pt idx="307">
                  <c:v>-0.15700000000000025</c:v>
                </c:pt>
                <c:pt idx="308">
                  <c:v>-0.15800000000000025</c:v>
                </c:pt>
                <c:pt idx="309">
                  <c:v>-0.15900000000000025</c:v>
                </c:pt>
                <c:pt idx="310">
                  <c:v>-0.16000000000000025</c:v>
                </c:pt>
                <c:pt idx="311">
                  <c:v>-0.16100000000000025</c:v>
                </c:pt>
                <c:pt idx="312">
                  <c:v>-0.16200000000000025</c:v>
                </c:pt>
                <c:pt idx="313">
                  <c:v>-0.16300000000000026</c:v>
                </c:pt>
                <c:pt idx="314">
                  <c:v>-0.16400000000000026</c:v>
                </c:pt>
                <c:pt idx="315">
                  <c:v>-0.16500000000000026</c:v>
                </c:pt>
                <c:pt idx="316">
                  <c:v>-0.16600000000000026</c:v>
                </c:pt>
                <c:pt idx="317">
                  <c:v>-0.16700000000000026</c:v>
                </c:pt>
                <c:pt idx="318">
                  <c:v>-0.16800000000000026</c:v>
                </c:pt>
                <c:pt idx="319">
                  <c:v>-0.16900000000000026</c:v>
                </c:pt>
                <c:pt idx="320">
                  <c:v>-0.17000000000000026</c:v>
                </c:pt>
                <c:pt idx="321">
                  <c:v>-0.17100000000000026</c:v>
                </c:pt>
                <c:pt idx="322">
                  <c:v>-0.17200000000000026</c:v>
                </c:pt>
                <c:pt idx="323">
                  <c:v>-0.17300000000000026</c:v>
                </c:pt>
                <c:pt idx="324">
                  <c:v>-0.17400000000000027</c:v>
                </c:pt>
                <c:pt idx="325">
                  <c:v>-0.17500000000000027</c:v>
                </c:pt>
                <c:pt idx="326">
                  <c:v>-0.17600000000000027</c:v>
                </c:pt>
                <c:pt idx="327">
                  <c:v>-0.17700000000000027</c:v>
                </c:pt>
                <c:pt idx="328">
                  <c:v>-0.17800000000000027</c:v>
                </c:pt>
                <c:pt idx="329">
                  <c:v>-0.17900000000000027</c:v>
                </c:pt>
                <c:pt idx="330">
                  <c:v>-0.18000000000000027</c:v>
                </c:pt>
                <c:pt idx="331">
                  <c:v>-0.18100000000000027</c:v>
                </c:pt>
                <c:pt idx="332">
                  <c:v>-0.18200000000000027</c:v>
                </c:pt>
                <c:pt idx="333">
                  <c:v>-0.18300000000000027</c:v>
                </c:pt>
                <c:pt idx="334">
                  <c:v>-0.18400000000000027</c:v>
                </c:pt>
                <c:pt idx="335">
                  <c:v>-0.18500000000000028</c:v>
                </c:pt>
                <c:pt idx="336">
                  <c:v>-0.18600000000000028</c:v>
                </c:pt>
                <c:pt idx="337">
                  <c:v>-0.18700000000000028</c:v>
                </c:pt>
                <c:pt idx="338">
                  <c:v>-0.18800000000000028</c:v>
                </c:pt>
                <c:pt idx="339">
                  <c:v>-0.18900000000000028</c:v>
                </c:pt>
                <c:pt idx="340">
                  <c:v>-0.19000000000000028</c:v>
                </c:pt>
                <c:pt idx="341">
                  <c:v>-0.19100000000000028</c:v>
                </c:pt>
                <c:pt idx="342">
                  <c:v>-0.19200000000000028</c:v>
                </c:pt>
                <c:pt idx="343">
                  <c:v>-0.19300000000000028</c:v>
                </c:pt>
                <c:pt idx="344">
                  <c:v>-0.19400000000000028</c:v>
                </c:pt>
                <c:pt idx="345">
                  <c:v>-0.19500000000000028</c:v>
                </c:pt>
                <c:pt idx="346">
                  <c:v>-0.19600000000000029</c:v>
                </c:pt>
                <c:pt idx="347">
                  <c:v>-0.19700000000000029</c:v>
                </c:pt>
                <c:pt idx="348">
                  <c:v>-0.19800000000000029</c:v>
                </c:pt>
                <c:pt idx="349">
                  <c:v>-0.19900000000000029</c:v>
                </c:pt>
                <c:pt idx="350">
                  <c:v>-0.20000000000000029</c:v>
                </c:pt>
                <c:pt idx="351">
                  <c:v>-0.20100000000000029</c:v>
                </c:pt>
                <c:pt idx="352">
                  <c:v>-0.20200000000000029</c:v>
                </c:pt>
                <c:pt idx="353">
                  <c:v>-0.20300000000000029</c:v>
                </c:pt>
                <c:pt idx="354">
                  <c:v>-0.20400000000000029</c:v>
                </c:pt>
                <c:pt idx="355">
                  <c:v>-0.20500000000000029</c:v>
                </c:pt>
                <c:pt idx="356">
                  <c:v>-0.20600000000000029</c:v>
                </c:pt>
                <c:pt idx="357">
                  <c:v>-0.20700000000000029</c:v>
                </c:pt>
                <c:pt idx="358">
                  <c:v>-0.2080000000000003</c:v>
                </c:pt>
                <c:pt idx="359">
                  <c:v>-0.2090000000000003</c:v>
                </c:pt>
                <c:pt idx="360">
                  <c:v>-0.2100000000000003</c:v>
                </c:pt>
                <c:pt idx="361">
                  <c:v>-0.2110000000000003</c:v>
                </c:pt>
                <c:pt idx="362">
                  <c:v>-0.2120000000000003</c:v>
                </c:pt>
                <c:pt idx="363">
                  <c:v>-0.2130000000000003</c:v>
                </c:pt>
                <c:pt idx="364">
                  <c:v>-0.2140000000000003</c:v>
                </c:pt>
                <c:pt idx="365">
                  <c:v>-0.2150000000000003</c:v>
                </c:pt>
                <c:pt idx="366">
                  <c:v>-0.2160000000000003</c:v>
                </c:pt>
                <c:pt idx="367">
                  <c:v>-0.2170000000000003</c:v>
                </c:pt>
                <c:pt idx="368">
                  <c:v>-0.2180000000000003</c:v>
                </c:pt>
                <c:pt idx="369">
                  <c:v>-0.21900000000000031</c:v>
                </c:pt>
                <c:pt idx="370">
                  <c:v>-0.22000000000000031</c:v>
                </c:pt>
                <c:pt idx="371">
                  <c:v>-0.22100000000000031</c:v>
                </c:pt>
                <c:pt idx="372">
                  <c:v>-0.22200000000000031</c:v>
                </c:pt>
                <c:pt idx="373">
                  <c:v>-0.22300000000000031</c:v>
                </c:pt>
                <c:pt idx="374">
                  <c:v>-0.22400000000000031</c:v>
                </c:pt>
                <c:pt idx="375">
                  <c:v>-0.22500000000000031</c:v>
                </c:pt>
                <c:pt idx="376">
                  <c:v>-0.22600000000000031</c:v>
                </c:pt>
                <c:pt idx="377">
                  <c:v>-0.22700000000000031</c:v>
                </c:pt>
                <c:pt idx="378">
                  <c:v>-0.22800000000000031</c:v>
                </c:pt>
                <c:pt idx="379">
                  <c:v>-0.22900000000000031</c:v>
                </c:pt>
                <c:pt idx="380">
                  <c:v>-0.23000000000000032</c:v>
                </c:pt>
                <c:pt idx="381">
                  <c:v>-0.23100000000000032</c:v>
                </c:pt>
                <c:pt idx="382">
                  <c:v>-0.23200000000000032</c:v>
                </c:pt>
                <c:pt idx="383">
                  <c:v>-0.23300000000000032</c:v>
                </c:pt>
                <c:pt idx="384">
                  <c:v>-0.23400000000000032</c:v>
                </c:pt>
                <c:pt idx="385">
                  <c:v>-0.23500000000000032</c:v>
                </c:pt>
                <c:pt idx="386">
                  <c:v>-0.23600000000000032</c:v>
                </c:pt>
                <c:pt idx="387">
                  <c:v>-0.23700000000000032</c:v>
                </c:pt>
                <c:pt idx="388">
                  <c:v>-0.23800000000000032</c:v>
                </c:pt>
                <c:pt idx="389">
                  <c:v>-0.23900000000000032</c:v>
                </c:pt>
                <c:pt idx="390">
                  <c:v>-0.24000000000000032</c:v>
                </c:pt>
                <c:pt idx="391">
                  <c:v>-0.24100000000000033</c:v>
                </c:pt>
                <c:pt idx="392">
                  <c:v>-0.24200000000000033</c:v>
                </c:pt>
                <c:pt idx="393">
                  <c:v>-0.24300000000000033</c:v>
                </c:pt>
                <c:pt idx="394">
                  <c:v>-0.24400000000000033</c:v>
                </c:pt>
                <c:pt idx="395">
                  <c:v>-0.24500000000000033</c:v>
                </c:pt>
                <c:pt idx="396">
                  <c:v>-0.24600000000000033</c:v>
                </c:pt>
                <c:pt idx="397">
                  <c:v>-0.24700000000000033</c:v>
                </c:pt>
                <c:pt idx="398">
                  <c:v>-0.24800000000000033</c:v>
                </c:pt>
                <c:pt idx="399">
                  <c:v>-0.24900000000000033</c:v>
                </c:pt>
                <c:pt idx="400">
                  <c:v>-0.25000000000000033</c:v>
                </c:pt>
                <c:pt idx="401">
                  <c:v>-0.25100000000000033</c:v>
                </c:pt>
                <c:pt idx="402">
                  <c:v>-0.25200000000000033</c:v>
                </c:pt>
                <c:pt idx="403">
                  <c:v>-0.25300000000000034</c:v>
                </c:pt>
                <c:pt idx="404">
                  <c:v>-0.25400000000000034</c:v>
                </c:pt>
                <c:pt idx="405">
                  <c:v>-0.25500000000000034</c:v>
                </c:pt>
                <c:pt idx="406">
                  <c:v>-0.25600000000000034</c:v>
                </c:pt>
                <c:pt idx="407">
                  <c:v>-0.25700000000000034</c:v>
                </c:pt>
                <c:pt idx="408">
                  <c:v>-0.25800000000000034</c:v>
                </c:pt>
                <c:pt idx="409">
                  <c:v>-0.25900000000000034</c:v>
                </c:pt>
                <c:pt idx="410">
                  <c:v>-0.26000000000000034</c:v>
                </c:pt>
                <c:pt idx="411">
                  <c:v>-0.26100000000000034</c:v>
                </c:pt>
                <c:pt idx="412">
                  <c:v>-0.26200000000000034</c:v>
                </c:pt>
                <c:pt idx="413">
                  <c:v>-0.26300000000000034</c:v>
                </c:pt>
                <c:pt idx="414">
                  <c:v>-0.26400000000000035</c:v>
                </c:pt>
                <c:pt idx="415">
                  <c:v>-0.26500000000000035</c:v>
                </c:pt>
                <c:pt idx="416">
                  <c:v>-0.26600000000000035</c:v>
                </c:pt>
                <c:pt idx="417">
                  <c:v>-0.26700000000000035</c:v>
                </c:pt>
                <c:pt idx="418">
                  <c:v>-0.26800000000000035</c:v>
                </c:pt>
                <c:pt idx="419">
                  <c:v>-0.26900000000000035</c:v>
                </c:pt>
                <c:pt idx="420">
                  <c:v>-0.27000000000000035</c:v>
                </c:pt>
                <c:pt idx="421">
                  <c:v>-0.27100000000000035</c:v>
                </c:pt>
                <c:pt idx="422">
                  <c:v>-0.27200000000000035</c:v>
                </c:pt>
                <c:pt idx="423">
                  <c:v>-0.27300000000000035</c:v>
                </c:pt>
                <c:pt idx="424">
                  <c:v>-0.27400000000000035</c:v>
                </c:pt>
                <c:pt idx="425">
                  <c:v>-0.27500000000000036</c:v>
                </c:pt>
                <c:pt idx="426">
                  <c:v>-0.27600000000000036</c:v>
                </c:pt>
                <c:pt idx="427">
                  <c:v>-0.27700000000000036</c:v>
                </c:pt>
                <c:pt idx="428">
                  <c:v>-0.27800000000000036</c:v>
                </c:pt>
                <c:pt idx="429">
                  <c:v>-0.27900000000000036</c:v>
                </c:pt>
                <c:pt idx="430">
                  <c:v>-0.28000000000000036</c:v>
                </c:pt>
                <c:pt idx="431">
                  <c:v>-0.28100000000000036</c:v>
                </c:pt>
                <c:pt idx="432">
                  <c:v>-0.28200000000000036</c:v>
                </c:pt>
                <c:pt idx="433">
                  <c:v>-0.28300000000000036</c:v>
                </c:pt>
                <c:pt idx="434">
                  <c:v>-0.28400000000000036</c:v>
                </c:pt>
                <c:pt idx="435">
                  <c:v>-0.28500000000000036</c:v>
                </c:pt>
                <c:pt idx="436">
                  <c:v>-0.28600000000000037</c:v>
                </c:pt>
                <c:pt idx="437">
                  <c:v>-0.28700000000000037</c:v>
                </c:pt>
                <c:pt idx="438">
                  <c:v>-0.28800000000000037</c:v>
                </c:pt>
                <c:pt idx="439">
                  <c:v>-0.28900000000000037</c:v>
                </c:pt>
                <c:pt idx="440">
                  <c:v>-0.29000000000000037</c:v>
                </c:pt>
                <c:pt idx="441">
                  <c:v>-0.29100000000000037</c:v>
                </c:pt>
                <c:pt idx="442">
                  <c:v>-0.29200000000000037</c:v>
                </c:pt>
                <c:pt idx="443">
                  <c:v>-0.29300000000000037</c:v>
                </c:pt>
                <c:pt idx="444">
                  <c:v>-0.29400000000000037</c:v>
                </c:pt>
                <c:pt idx="445">
                  <c:v>-0.29500000000000037</c:v>
                </c:pt>
                <c:pt idx="446">
                  <c:v>-0.29600000000000037</c:v>
                </c:pt>
                <c:pt idx="447">
                  <c:v>-0.29700000000000037</c:v>
                </c:pt>
                <c:pt idx="448">
                  <c:v>-0.29800000000000038</c:v>
                </c:pt>
                <c:pt idx="449">
                  <c:v>-0.29900000000000038</c:v>
                </c:pt>
                <c:pt idx="450">
                  <c:v>-0.30000000000000038</c:v>
                </c:pt>
              </c:numCache>
            </c:numRef>
          </c:xVal>
          <c:yVal>
            <c:numRef>
              <c:f>'Graphique 8'!$H$31:$H$481</c:f>
              <c:numCache>
                <c:formatCode>0.0%</c:formatCode>
                <c:ptCount val="451"/>
                <c:pt idx="0">
                  <c:v>0.15</c:v>
                </c:pt>
                <c:pt idx="1">
                  <c:v>0.14899999999999999</c:v>
                </c:pt>
                <c:pt idx="2">
                  <c:v>0.14799999999999999</c:v>
                </c:pt>
                <c:pt idx="3">
                  <c:v>0.14699999999999999</c:v>
                </c:pt>
                <c:pt idx="4">
                  <c:v>0.14599999999999999</c:v>
                </c:pt>
                <c:pt idx="5">
                  <c:v>0.14499999999999999</c:v>
                </c:pt>
                <c:pt idx="6">
                  <c:v>0.14399999999999999</c:v>
                </c:pt>
                <c:pt idx="7">
                  <c:v>0.14299999999999999</c:v>
                </c:pt>
                <c:pt idx="8">
                  <c:v>0.14199999999999999</c:v>
                </c:pt>
                <c:pt idx="9">
                  <c:v>0.14099999999999999</c:v>
                </c:pt>
                <c:pt idx="10">
                  <c:v>0.13999999999999999</c:v>
                </c:pt>
                <c:pt idx="11">
                  <c:v>0.13899999999999998</c:v>
                </c:pt>
                <c:pt idx="12">
                  <c:v>0.13799999999999998</c:v>
                </c:pt>
                <c:pt idx="13">
                  <c:v>0.13699999999999998</c:v>
                </c:pt>
                <c:pt idx="14">
                  <c:v>0.13599999999999998</c:v>
                </c:pt>
                <c:pt idx="15">
                  <c:v>0.13499999999999998</c:v>
                </c:pt>
                <c:pt idx="16">
                  <c:v>0.13399999999999998</c:v>
                </c:pt>
                <c:pt idx="17">
                  <c:v>0.13299999999999998</c:v>
                </c:pt>
                <c:pt idx="18">
                  <c:v>0.13199999999999998</c:v>
                </c:pt>
                <c:pt idx="19">
                  <c:v>0.13099999999999998</c:v>
                </c:pt>
                <c:pt idx="20">
                  <c:v>0.12999999999999998</c:v>
                </c:pt>
                <c:pt idx="21">
                  <c:v>0.12899999999999998</c:v>
                </c:pt>
                <c:pt idx="22">
                  <c:v>0.12799999999999997</c:v>
                </c:pt>
                <c:pt idx="23">
                  <c:v>0.12699999999999997</c:v>
                </c:pt>
                <c:pt idx="24">
                  <c:v>0.12599999999999997</c:v>
                </c:pt>
                <c:pt idx="25">
                  <c:v>0.12499999999999997</c:v>
                </c:pt>
                <c:pt idx="26">
                  <c:v>0.12399999999999997</c:v>
                </c:pt>
                <c:pt idx="27">
                  <c:v>0.12299999999999997</c:v>
                </c:pt>
                <c:pt idx="28">
                  <c:v>0.12199999999999997</c:v>
                </c:pt>
                <c:pt idx="29">
                  <c:v>0.12099999999999997</c:v>
                </c:pt>
                <c:pt idx="30">
                  <c:v>0.11999999999999997</c:v>
                </c:pt>
                <c:pt idx="31">
                  <c:v>0.11899999999999997</c:v>
                </c:pt>
                <c:pt idx="32">
                  <c:v>0.11799999999999997</c:v>
                </c:pt>
                <c:pt idx="33">
                  <c:v>0.11699999999999997</c:v>
                </c:pt>
                <c:pt idx="34">
                  <c:v>0.11599999999999996</c:v>
                </c:pt>
                <c:pt idx="35">
                  <c:v>0.11499999999999996</c:v>
                </c:pt>
                <c:pt idx="36">
                  <c:v>0.11399999999999996</c:v>
                </c:pt>
                <c:pt idx="37">
                  <c:v>0.11299999999999996</c:v>
                </c:pt>
                <c:pt idx="38">
                  <c:v>0.11199999999999996</c:v>
                </c:pt>
                <c:pt idx="39">
                  <c:v>0.11099999999999996</c:v>
                </c:pt>
                <c:pt idx="40">
                  <c:v>0.10999999999999996</c:v>
                </c:pt>
                <c:pt idx="41">
                  <c:v>0.10899999999999996</c:v>
                </c:pt>
                <c:pt idx="42">
                  <c:v>0.10799999999999996</c:v>
                </c:pt>
                <c:pt idx="43">
                  <c:v>0.10699999999999996</c:v>
                </c:pt>
                <c:pt idx="44">
                  <c:v>0.10599999999999996</c:v>
                </c:pt>
                <c:pt idx="45">
                  <c:v>0.10499999999999995</c:v>
                </c:pt>
                <c:pt idx="46">
                  <c:v>0.10399999999999995</c:v>
                </c:pt>
                <c:pt idx="47">
                  <c:v>0.10299999999999995</c:v>
                </c:pt>
                <c:pt idx="48">
                  <c:v>0.10199999999999995</c:v>
                </c:pt>
                <c:pt idx="49">
                  <c:v>0.10099999999999995</c:v>
                </c:pt>
                <c:pt idx="50">
                  <c:v>9.999999999999995E-2</c:v>
                </c:pt>
                <c:pt idx="51">
                  <c:v>9.8999999999999949E-2</c:v>
                </c:pt>
                <c:pt idx="52">
                  <c:v>9.7999999999999948E-2</c:v>
                </c:pt>
                <c:pt idx="53">
                  <c:v>9.6999999999999947E-2</c:v>
                </c:pt>
                <c:pt idx="54">
                  <c:v>9.5999999999999946E-2</c:v>
                </c:pt>
                <c:pt idx="55">
                  <c:v>9.4999999999999946E-2</c:v>
                </c:pt>
                <c:pt idx="56">
                  <c:v>9.3999999999999945E-2</c:v>
                </c:pt>
                <c:pt idx="57">
                  <c:v>9.2999999999999944E-2</c:v>
                </c:pt>
                <c:pt idx="58">
                  <c:v>9.1999999999999943E-2</c:v>
                </c:pt>
                <c:pt idx="59">
                  <c:v>9.0999999999999942E-2</c:v>
                </c:pt>
                <c:pt idx="60">
                  <c:v>8.9999999999999941E-2</c:v>
                </c:pt>
                <c:pt idx="61">
                  <c:v>8.899999999999994E-2</c:v>
                </c:pt>
                <c:pt idx="62">
                  <c:v>8.7999999999999939E-2</c:v>
                </c:pt>
                <c:pt idx="63">
                  <c:v>8.6999999999999938E-2</c:v>
                </c:pt>
                <c:pt idx="64">
                  <c:v>8.5999999999999938E-2</c:v>
                </c:pt>
                <c:pt idx="65">
                  <c:v>8.4999999999999937E-2</c:v>
                </c:pt>
                <c:pt idx="66">
                  <c:v>8.3999999999999936E-2</c:v>
                </c:pt>
                <c:pt idx="67">
                  <c:v>8.2999999999999935E-2</c:v>
                </c:pt>
                <c:pt idx="68">
                  <c:v>8.1999999999999934E-2</c:v>
                </c:pt>
                <c:pt idx="69">
                  <c:v>8.0999999999999933E-2</c:v>
                </c:pt>
                <c:pt idx="70">
                  <c:v>7.9999999999999932E-2</c:v>
                </c:pt>
                <c:pt idx="71">
                  <c:v>7.8999999999999931E-2</c:v>
                </c:pt>
                <c:pt idx="72">
                  <c:v>7.7999999999999931E-2</c:v>
                </c:pt>
                <c:pt idx="73">
                  <c:v>7.699999999999993E-2</c:v>
                </c:pt>
                <c:pt idx="74">
                  <c:v>7.5999999999999929E-2</c:v>
                </c:pt>
                <c:pt idx="75">
                  <c:v>7.4999999999999928E-2</c:v>
                </c:pt>
                <c:pt idx="76">
                  <c:v>7.3999999999999927E-2</c:v>
                </c:pt>
                <c:pt idx="77">
                  <c:v>7.2999999999999926E-2</c:v>
                </c:pt>
                <c:pt idx="78">
                  <c:v>7.1999999999999925E-2</c:v>
                </c:pt>
                <c:pt idx="79">
                  <c:v>7.0999999999999924E-2</c:v>
                </c:pt>
                <c:pt idx="80">
                  <c:v>6.9999999999999923E-2</c:v>
                </c:pt>
                <c:pt idx="81">
                  <c:v>6.8999999999999923E-2</c:v>
                </c:pt>
                <c:pt idx="82">
                  <c:v>6.7999999999999922E-2</c:v>
                </c:pt>
                <c:pt idx="83">
                  <c:v>6.6999999999999921E-2</c:v>
                </c:pt>
                <c:pt idx="84">
                  <c:v>6.599999999999992E-2</c:v>
                </c:pt>
                <c:pt idx="85">
                  <c:v>6.4999999999999919E-2</c:v>
                </c:pt>
                <c:pt idx="86">
                  <c:v>6.3999999999999918E-2</c:v>
                </c:pt>
                <c:pt idx="87">
                  <c:v>6.2999999999999917E-2</c:v>
                </c:pt>
                <c:pt idx="88">
                  <c:v>6.1999999999999916E-2</c:v>
                </c:pt>
                <c:pt idx="89">
                  <c:v>6.0999999999999915E-2</c:v>
                </c:pt>
                <c:pt idx="90">
                  <c:v>5.9999999999999915E-2</c:v>
                </c:pt>
                <c:pt idx="91">
                  <c:v>5.8999999999999914E-2</c:v>
                </c:pt>
                <c:pt idx="92">
                  <c:v>5.7999999999999913E-2</c:v>
                </c:pt>
                <c:pt idx="93">
                  <c:v>5.6999999999999912E-2</c:v>
                </c:pt>
                <c:pt idx="94">
                  <c:v>5.5999999999999911E-2</c:v>
                </c:pt>
                <c:pt idx="95">
                  <c:v>5.499999999999991E-2</c:v>
                </c:pt>
                <c:pt idx="96">
                  <c:v>5.3999999999999909E-2</c:v>
                </c:pt>
                <c:pt idx="97">
                  <c:v>5.2999999999999908E-2</c:v>
                </c:pt>
                <c:pt idx="98">
                  <c:v>5.1999999999999907E-2</c:v>
                </c:pt>
                <c:pt idx="99">
                  <c:v>5.0999999999999907E-2</c:v>
                </c:pt>
                <c:pt idx="100">
                  <c:v>4.9999999999999906E-2</c:v>
                </c:pt>
                <c:pt idx="101">
                  <c:v>4.8999999999999905E-2</c:v>
                </c:pt>
                <c:pt idx="102">
                  <c:v>4.7999999999999904E-2</c:v>
                </c:pt>
                <c:pt idx="103">
                  <c:v>4.6999999999999903E-2</c:v>
                </c:pt>
                <c:pt idx="104">
                  <c:v>4.5999999999999902E-2</c:v>
                </c:pt>
                <c:pt idx="105">
                  <c:v>4.4999999999999901E-2</c:v>
                </c:pt>
                <c:pt idx="106">
                  <c:v>4.39999999999999E-2</c:v>
                </c:pt>
                <c:pt idx="107">
                  <c:v>4.2999999999999899E-2</c:v>
                </c:pt>
                <c:pt idx="108">
                  <c:v>4.1999999999999899E-2</c:v>
                </c:pt>
                <c:pt idx="109">
                  <c:v>4.0999999999999898E-2</c:v>
                </c:pt>
                <c:pt idx="110">
                  <c:v>3.9999999999999897E-2</c:v>
                </c:pt>
                <c:pt idx="111">
                  <c:v>3.8999999999999896E-2</c:v>
                </c:pt>
                <c:pt idx="112">
                  <c:v>3.7999999999999895E-2</c:v>
                </c:pt>
                <c:pt idx="113">
                  <c:v>3.6999999999999894E-2</c:v>
                </c:pt>
                <c:pt idx="114">
                  <c:v>3.5999999999999893E-2</c:v>
                </c:pt>
                <c:pt idx="115">
                  <c:v>3.4999999999999892E-2</c:v>
                </c:pt>
                <c:pt idx="116">
                  <c:v>3.3999999999999891E-2</c:v>
                </c:pt>
                <c:pt idx="117">
                  <c:v>3.2999999999999891E-2</c:v>
                </c:pt>
                <c:pt idx="118">
                  <c:v>3.199999999999989E-2</c:v>
                </c:pt>
                <c:pt idx="119">
                  <c:v>3.0999999999999889E-2</c:v>
                </c:pt>
                <c:pt idx="120">
                  <c:v>2.9999999999999888E-2</c:v>
                </c:pt>
                <c:pt idx="121">
                  <c:v>2.8999999999999887E-2</c:v>
                </c:pt>
                <c:pt idx="122">
                  <c:v>2.7999999999999886E-2</c:v>
                </c:pt>
                <c:pt idx="123">
                  <c:v>2.6999999999999885E-2</c:v>
                </c:pt>
                <c:pt idx="124">
                  <c:v>2.5999999999999884E-2</c:v>
                </c:pt>
                <c:pt idx="125">
                  <c:v>2.4999999999999883E-2</c:v>
                </c:pt>
                <c:pt idx="126">
                  <c:v>2.3999999999999883E-2</c:v>
                </c:pt>
                <c:pt idx="127">
                  <c:v>2.2999999999999882E-2</c:v>
                </c:pt>
                <c:pt idx="128">
                  <c:v>2.1999999999999881E-2</c:v>
                </c:pt>
                <c:pt idx="129">
                  <c:v>2.099999999999988E-2</c:v>
                </c:pt>
                <c:pt idx="130">
                  <c:v>1.9999999999999879E-2</c:v>
                </c:pt>
                <c:pt idx="131">
                  <c:v>1.8999999999999878E-2</c:v>
                </c:pt>
                <c:pt idx="132">
                  <c:v>1.7999999999999877E-2</c:v>
                </c:pt>
                <c:pt idx="133">
                  <c:v>1.6999999999999876E-2</c:v>
                </c:pt>
                <c:pt idx="134">
                  <c:v>1.5999999999999875E-2</c:v>
                </c:pt>
                <c:pt idx="135">
                  <c:v>1.4999999999999875E-2</c:v>
                </c:pt>
                <c:pt idx="136">
                  <c:v>1.3999999999999874E-2</c:v>
                </c:pt>
                <c:pt idx="137">
                  <c:v>1.2999999999999873E-2</c:v>
                </c:pt>
                <c:pt idx="138">
                  <c:v>1.1999999999999872E-2</c:v>
                </c:pt>
                <c:pt idx="139">
                  <c:v>1.0999999999999871E-2</c:v>
                </c:pt>
                <c:pt idx="140">
                  <c:v>9.9999999999998701E-3</c:v>
                </c:pt>
                <c:pt idx="141">
                  <c:v>8.9999999999998692E-3</c:v>
                </c:pt>
                <c:pt idx="142">
                  <c:v>7.9999999999998683E-3</c:v>
                </c:pt>
                <c:pt idx="143">
                  <c:v>6.9999999999998683E-3</c:v>
                </c:pt>
                <c:pt idx="144">
                  <c:v>5.9999999999998683E-3</c:v>
                </c:pt>
                <c:pt idx="145">
                  <c:v>4.9999999999998683E-3</c:v>
                </c:pt>
                <c:pt idx="146">
                  <c:v>3.9999999999998682E-3</c:v>
                </c:pt>
                <c:pt idx="147">
                  <c:v>2.9999999999998682E-3</c:v>
                </c:pt>
                <c:pt idx="148">
                  <c:v>1.9999999999998682E-3</c:v>
                </c:pt>
                <c:pt idx="149">
                  <c:v>9.9999999999986818E-4</c:v>
                </c:pt>
                <c:pt idx="150">
                  <c:v>-1.3183898417423734E-16</c:v>
                </c:pt>
                <c:pt idx="151">
                  <c:v>-1.0000000000001319E-3</c:v>
                </c:pt>
                <c:pt idx="152">
                  <c:v>-2.0000000000001319E-3</c:v>
                </c:pt>
                <c:pt idx="153">
                  <c:v>-3.0000000000001319E-3</c:v>
                </c:pt>
                <c:pt idx="154">
                  <c:v>-4.0000000000001319E-3</c:v>
                </c:pt>
                <c:pt idx="155">
                  <c:v>-5.0000000000001319E-3</c:v>
                </c:pt>
                <c:pt idx="156">
                  <c:v>-6.000000000000132E-3</c:v>
                </c:pt>
                <c:pt idx="157">
                  <c:v>-7.000000000000132E-3</c:v>
                </c:pt>
                <c:pt idx="158">
                  <c:v>-8.000000000000132E-3</c:v>
                </c:pt>
                <c:pt idx="159">
                  <c:v>-9.0000000000001329E-3</c:v>
                </c:pt>
                <c:pt idx="160">
                  <c:v>-1.0000000000000134E-2</c:v>
                </c:pt>
                <c:pt idx="161">
                  <c:v>-1.1000000000000135E-2</c:v>
                </c:pt>
                <c:pt idx="162">
                  <c:v>-1.2000000000000136E-2</c:v>
                </c:pt>
                <c:pt idx="163">
                  <c:v>-1.3000000000000136E-2</c:v>
                </c:pt>
                <c:pt idx="164">
                  <c:v>-1.4000000000000137E-2</c:v>
                </c:pt>
                <c:pt idx="165">
                  <c:v>-1.5000000000000138E-2</c:v>
                </c:pt>
                <c:pt idx="166">
                  <c:v>-1.6000000000000139E-2</c:v>
                </c:pt>
                <c:pt idx="167">
                  <c:v>-1.700000000000014E-2</c:v>
                </c:pt>
                <c:pt idx="168">
                  <c:v>-1.8000000000000141E-2</c:v>
                </c:pt>
                <c:pt idx="169">
                  <c:v>-1.9000000000000142E-2</c:v>
                </c:pt>
                <c:pt idx="170">
                  <c:v>-2.0000000000000143E-2</c:v>
                </c:pt>
                <c:pt idx="171">
                  <c:v>-2.1000000000000144E-2</c:v>
                </c:pt>
                <c:pt idx="172">
                  <c:v>-2.2000000000000144E-2</c:v>
                </c:pt>
                <c:pt idx="173">
                  <c:v>-2.3000000000000145E-2</c:v>
                </c:pt>
                <c:pt idx="174">
                  <c:v>-2.4000000000000146E-2</c:v>
                </c:pt>
                <c:pt idx="175">
                  <c:v>-2.5000000000000147E-2</c:v>
                </c:pt>
                <c:pt idx="176">
                  <c:v>-2.6000000000000148E-2</c:v>
                </c:pt>
                <c:pt idx="177">
                  <c:v>-2.7000000000000149E-2</c:v>
                </c:pt>
                <c:pt idx="178">
                  <c:v>-2.800000000000015E-2</c:v>
                </c:pt>
                <c:pt idx="179">
                  <c:v>-2.9000000000000151E-2</c:v>
                </c:pt>
                <c:pt idx="180">
                  <c:v>-3.0000000000000152E-2</c:v>
                </c:pt>
                <c:pt idx="181">
                  <c:v>-3.1000000000000152E-2</c:v>
                </c:pt>
                <c:pt idx="182">
                  <c:v>-3.2000000000000153E-2</c:v>
                </c:pt>
                <c:pt idx="183">
                  <c:v>-3.3000000000000154E-2</c:v>
                </c:pt>
                <c:pt idx="184">
                  <c:v>-3.4000000000000155E-2</c:v>
                </c:pt>
                <c:pt idx="185">
                  <c:v>-3.5000000000000156E-2</c:v>
                </c:pt>
                <c:pt idx="186">
                  <c:v>-3.6000000000000157E-2</c:v>
                </c:pt>
                <c:pt idx="187">
                  <c:v>-3.7000000000000158E-2</c:v>
                </c:pt>
                <c:pt idx="188">
                  <c:v>-3.8000000000000159E-2</c:v>
                </c:pt>
                <c:pt idx="189">
                  <c:v>-3.900000000000016E-2</c:v>
                </c:pt>
                <c:pt idx="190">
                  <c:v>-4.000000000000016E-2</c:v>
                </c:pt>
                <c:pt idx="191">
                  <c:v>-4.1000000000000161E-2</c:v>
                </c:pt>
                <c:pt idx="192">
                  <c:v>-4.2000000000000162E-2</c:v>
                </c:pt>
                <c:pt idx="193">
                  <c:v>-4.3000000000000163E-2</c:v>
                </c:pt>
                <c:pt idx="194">
                  <c:v>-4.4000000000000164E-2</c:v>
                </c:pt>
                <c:pt idx="195">
                  <c:v>-4.5000000000000165E-2</c:v>
                </c:pt>
                <c:pt idx="196">
                  <c:v>-4.6000000000000166E-2</c:v>
                </c:pt>
                <c:pt idx="197">
                  <c:v>-4.7000000000000167E-2</c:v>
                </c:pt>
                <c:pt idx="198">
                  <c:v>-4.8000000000000168E-2</c:v>
                </c:pt>
                <c:pt idx="199">
                  <c:v>-4.9000000000000168E-2</c:v>
                </c:pt>
                <c:pt idx="200">
                  <c:v>-5.0000000000000169E-2</c:v>
                </c:pt>
                <c:pt idx="201">
                  <c:v>-5.100000000000017E-2</c:v>
                </c:pt>
                <c:pt idx="202">
                  <c:v>-5.2000000000000171E-2</c:v>
                </c:pt>
                <c:pt idx="203">
                  <c:v>-5.3000000000000172E-2</c:v>
                </c:pt>
                <c:pt idx="204">
                  <c:v>-5.4000000000000173E-2</c:v>
                </c:pt>
                <c:pt idx="205">
                  <c:v>-5.5000000000000174E-2</c:v>
                </c:pt>
                <c:pt idx="206">
                  <c:v>-5.6000000000000175E-2</c:v>
                </c:pt>
                <c:pt idx="207">
                  <c:v>-5.7000000000000176E-2</c:v>
                </c:pt>
                <c:pt idx="208">
                  <c:v>-5.8000000000000176E-2</c:v>
                </c:pt>
                <c:pt idx="209">
                  <c:v>-5.9000000000000177E-2</c:v>
                </c:pt>
                <c:pt idx="210">
                  <c:v>-6.0000000000000178E-2</c:v>
                </c:pt>
                <c:pt idx="211">
                  <c:v>-6.1000000000000179E-2</c:v>
                </c:pt>
                <c:pt idx="212">
                  <c:v>-6.200000000000018E-2</c:v>
                </c:pt>
                <c:pt idx="213">
                  <c:v>-6.3000000000000181E-2</c:v>
                </c:pt>
                <c:pt idx="214">
                  <c:v>-6.4000000000000182E-2</c:v>
                </c:pt>
                <c:pt idx="215">
                  <c:v>-6.5000000000000183E-2</c:v>
                </c:pt>
                <c:pt idx="216">
                  <c:v>-6.6000000000000184E-2</c:v>
                </c:pt>
                <c:pt idx="217">
                  <c:v>-6.7000000000000184E-2</c:v>
                </c:pt>
                <c:pt idx="218">
                  <c:v>-6.8000000000000185E-2</c:v>
                </c:pt>
                <c:pt idx="219">
                  <c:v>-6.9000000000000186E-2</c:v>
                </c:pt>
                <c:pt idx="220">
                  <c:v>-7.0000000000000187E-2</c:v>
                </c:pt>
                <c:pt idx="221">
                  <c:v>-7.1000000000000188E-2</c:v>
                </c:pt>
                <c:pt idx="222">
                  <c:v>-7.2000000000000189E-2</c:v>
                </c:pt>
                <c:pt idx="223">
                  <c:v>-7.300000000000019E-2</c:v>
                </c:pt>
                <c:pt idx="224">
                  <c:v>-7.4000000000000191E-2</c:v>
                </c:pt>
                <c:pt idx="225">
                  <c:v>-7.5000000000000192E-2</c:v>
                </c:pt>
                <c:pt idx="226">
                  <c:v>-7.6000000000000192E-2</c:v>
                </c:pt>
                <c:pt idx="227">
                  <c:v>-7.7000000000000193E-2</c:v>
                </c:pt>
                <c:pt idx="228">
                  <c:v>-7.8000000000000194E-2</c:v>
                </c:pt>
                <c:pt idx="229">
                  <c:v>-7.9000000000000195E-2</c:v>
                </c:pt>
                <c:pt idx="230">
                  <c:v>-8.0000000000000196E-2</c:v>
                </c:pt>
                <c:pt idx="231">
                  <c:v>-8.1000000000000197E-2</c:v>
                </c:pt>
                <c:pt idx="232">
                  <c:v>-8.2000000000000198E-2</c:v>
                </c:pt>
                <c:pt idx="233">
                  <c:v>-8.3000000000000199E-2</c:v>
                </c:pt>
                <c:pt idx="234">
                  <c:v>-8.40000000000002E-2</c:v>
                </c:pt>
                <c:pt idx="235">
                  <c:v>-8.50000000000002E-2</c:v>
                </c:pt>
                <c:pt idx="236">
                  <c:v>-8.6000000000000201E-2</c:v>
                </c:pt>
                <c:pt idx="237">
                  <c:v>-8.7000000000000202E-2</c:v>
                </c:pt>
                <c:pt idx="238">
                  <c:v>-8.8000000000000203E-2</c:v>
                </c:pt>
                <c:pt idx="239">
                  <c:v>-8.9000000000000204E-2</c:v>
                </c:pt>
                <c:pt idx="240">
                  <c:v>-9.0000000000000205E-2</c:v>
                </c:pt>
                <c:pt idx="241">
                  <c:v>-9.1000000000000206E-2</c:v>
                </c:pt>
                <c:pt idx="242">
                  <c:v>-9.2000000000000207E-2</c:v>
                </c:pt>
                <c:pt idx="243">
                  <c:v>-9.3000000000000208E-2</c:v>
                </c:pt>
                <c:pt idx="244">
                  <c:v>-9.4000000000000208E-2</c:v>
                </c:pt>
                <c:pt idx="245">
                  <c:v>-9.5000000000000209E-2</c:v>
                </c:pt>
                <c:pt idx="246">
                  <c:v>-9.600000000000021E-2</c:v>
                </c:pt>
                <c:pt idx="247">
                  <c:v>-9.7000000000000211E-2</c:v>
                </c:pt>
                <c:pt idx="248">
                  <c:v>-9.8000000000000212E-2</c:v>
                </c:pt>
                <c:pt idx="249">
                  <c:v>-9.9000000000000213E-2</c:v>
                </c:pt>
                <c:pt idx="250">
                  <c:v>-0.10000000000000021</c:v>
                </c:pt>
                <c:pt idx="251">
                  <c:v>-0.10100000000000021</c:v>
                </c:pt>
                <c:pt idx="252">
                  <c:v>-0.10200000000000022</c:v>
                </c:pt>
                <c:pt idx="253">
                  <c:v>-0.10300000000000022</c:v>
                </c:pt>
                <c:pt idx="254">
                  <c:v>-0.10400000000000022</c:v>
                </c:pt>
                <c:pt idx="255">
                  <c:v>-0.10500000000000022</c:v>
                </c:pt>
                <c:pt idx="256">
                  <c:v>-0.10600000000000022</c:v>
                </c:pt>
                <c:pt idx="257">
                  <c:v>-0.10700000000000022</c:v>
                </c:pt>
                <c:pt idx="258">
                  <c:v>-0.10800000000000022</c:v>
                </c:pt>
                <c:pt idx="259">
                  <c:v>-0.10900000000000022</c:v>
                </c:pt>
                <c:pt idx="260">
                  <c:v>-0.11000000000000022</c:v>
                </c:pt>
                <c:pt idx="261">
                  <c:v>-0.11100000000000022</c:v>
                </c:pt>
                <c:pt idx="262">
                  <c:v>-0.11200000000000022</c:v>
                </c:pt>
                <c:pt idx="263">
                  <c:v>-0.11300000000000023</c:v>
                </c:pt>
                <c:pt idx="264">
                  <c:v>-0.11400000000000023</c:v>
                </c:pt>
                <c:pt idx="265">
                  <c:v>-0.11500000000000023</c:v>
                </c:pt>
                <c:pt idx="266">
                  <c:v>-0.11600000000000023</c:v>
                </c:pt>
                <c:pt idx="267">
                  <c:v>-0.11700000000000023</c:v>
                </c:pt>
                <c:pt idx="268">
                  <c:v>-0.11800000000000023</c:v>
                </c:pt>
                <c:pt idx="269">
                  <c:v>-0.11900000000000023</c:v>
                </c:pt>
                <c:pt idx="270">
                  <c:v>-0.12000000000000023</c:v>
                </c:pt>
                <c:pt idx="271">
                  <c:v>-0.12100000000000023</c:v>
                </c:pt>
                <c:pt idx="272">
                  <c:v>-0.12200000000000023</c:v>
                </c:pt>
                <c:pt idx="273">
                  <c:v>-0.12300000000000023</c:v>
                </c:pt>
                <c:pt idx="274">
                  <c:v>-0.12400000000000024</c:v>
                </c:pt>
                <c:pt idx="275">
                  <c:v>-0.12500000000000022</c:v>
                </c:pt>
                <c:pt idx="276">
                  <c:v>-0.12600000000000022</c:v>
                </c:pt>
                <c:pt idx="277">
                  <c:v>-0.12700000000000022</c:v>
                </c:pt>
                <c:pt idx="278">
                  <c:v>-0.12800000000000022</c:v>
                </c:pt>
                <c:pt idx="279">
                  <c:v>-0.12900000000000023</c:v>
                </c:pt>
                <c:pt idx="280">
                  <c:v>-0.13000000000000023</c:v>
                </c:pt>
                <c:pt idx="281">
                  <c:v>-0.13100000000000023</c:v>
                </c:pt>
                <c:pt idx="282">
                  <c:v>-0.13200000000000023</c:v>
                </c:pt>
                <c:pt idx="283">
                  <c:v>-0.13300000000000023</c:v>
                </c:pt>
                <c:pt idx="284">
                  <c:v>-0.13400000000000023</c:v>
                </c:pt>
                <c:pt idx="285">
                  <c:v>-0.13500000000000023</c:v>
                </c:pt>
                <c:pt idx="286">
                  <c:v>-0.13600000000000023</c:v>
                </c:pt>
                <c:pt idx="287">
                  <c:v>-0.13700000000000023</c:v>
                </c:pt>
                <c:pt idx="288">
                  <c:v>-0.13800000000000023</c:v>
                </c:pt>
                <c:pt idx="289">
                  <c:v>-0.13900000000000023</c:v>
                </c:pt>
                <c:pt idx="290">
                  <c:v>-0.14000000000000024</c:v>
                </c:pt>
                <c:pt idx="291">
                  <c:v>-0.14100000000000024</c:v>
                </c:pt>
                <c:pt idx="292">
                  <c:v>-0.14200000000000024</c:v>
                </c:pt>
                <c:pt idx="293">
                  <c:v>-0.14300000000000024</c:v>
                </c:pt>
                <c:pt idx="294">
                  <c:v>-0.14400000000000024</c:v>
                </c:pt>
                <c:pt idx="295">
                  <c:v>-0.14500000000000024</c:v>
                </c:pt>
                <c:pt idx="296">
                  <c:v>-0.14600000000000024</c:v>
                </c:pt>
                <c:pt idx="297">
                  <c:v>-0.14700000000000024</c:v>
                </c:pt>
                <c:pt idx="298">
                  <c:v>-0.14800000000000024</c:v>
                </c:pt>
                <c:pt idx="299">
                  <c:v>-0.14900000000000024</c:v>
                </c:pt>
                <c:pt idx="300">
                  <c:v>-0.15000000000000024</c:v>
                </c:pt>
                <c:pt idx="301">
                  <c:v>-0.15100000000000025</c:v>
                </c:pt>
                <c:pt idx="302">
                  <c:v>-0.15200000000000025</c:v>
                </c:pt>
                <c:pt idx="303">
                  <c:v>-0.15300000000000025</c:v>
                </c:pt>
                <c:pt idx="304">
                  <c:v>-0.15400000000000025</c:v>
                </c:pt>
                <c:pt idx="305">
                  <c:v>-0.15500000000000025</c:v>
                </c:pt>
                <c:pt idx="306">
                  <c:v>-0.15600000000000025</c:v>
                </c:pt>
                <c:pt idx="307">
                  <c:v>-0.15700000000000025</c:v>
                </c:pt>
                <c:pt idx="308">
                  <c:v>-0.15800000000000025</c:v>
                </c:pt>
                <c:pt idx="309">
                  <c:v>-0.15900000000000025</c:v>
                </c:pt>
                <c:pt idx="310">
                  <c:v>-0.16000000000000025</c:v>
                </c:pt>
                <c:pt idx="311">
                  <c:v>-0.16100000000000025</c:v>
                </c:pt>
                <c:pt idx="312">
                  <c:v>-0.16200000000000025</c:v>
                </c:pt>
                <c:pt idx="313">
                  <c:v>-0.16300000000000026</c:v>
                </c:pt>
                <c:pt idx="314">
                  <c:v>-0.16400000000000026</c:v>
                </c:pt>
                <c:pt idx="315">
                  <c:v>-0.16500000000000026</c:v>
                </c:pt>
                <c:pt idx="316">
                  <c:v>-0.16600000000000026</c:v>
                </c:pt>
                <c:pt idx="317">
                  <c:v>-0.16700000000000026</c:v>
                </c:pt>
                <c:pt idx="318">
                  <c:v>-0.16800000000000026</c:v>
                </c:pt>
                <c:pt idx="319">
                  <c:v>-0.16900000000000026</c:v>
                </c:pt>
                <c:pt idx="320">
                  <c:v>-0.17000000000000026</c:v>
                </c:pt>
                <c:pt idx="321">
                  <c:v>-0.17100000000000026</c:v>
                </c:pt>
                <c:pt idx="322">
                  <c:v>-0.17200000000000026</c:v>
                </c:pt>
                <c:pt idx="323">
                  <c:v>-0.17300000000000026</c:v>
                </c:pt>
                <c:pt idx="324">
                  <c:v>-0.17400000000000027</c:v>
                </c:pt>
                <c:pt idx="325">
                  <c:v>-0.17500000000000027</c:v>
                </c:pt>
                <c:pt idx="326">
                  <c:v>-0.17600000000000027</c:v>
                </c:pt>
                <c:pt idx="327">
                  <c:v>-0.17700000000000027</c:v>
                </c:pt>
                <c:pt idx="328">
                  <c:v>-0.17800000000000027</c:v>
                </c:pt>
                <c:pt idx="329">
                  <c:v>-0.17900000000000027</c:v>
                </c:pt>
                <c:pt idx="330">
                  <c:v>-0.18000000000000027</c:v>
                </c:pt>
                <c:pt idx="331">
                  <c:v>-0.18100000000000027</c:v>
                </c:pt>
                <c:pt idx="332">
                  <c:v>-0.18200000000000027</c:v>
                </c:pt>
                <c:pt idx="333">
                  <c:v>-0.18300000000000027</c:v>
                </c:pt>
                <c:pt idx="334">
                  <c:v>-0.18400000000000027</c:v>
                </c:pt>
                <c:pt idx="335">
                  <c:v>-0.18500000000000028</c:v>
                </c:pt>
                <c:pt idx="336">
                  <c:v>-0.18600000000000028</c:v>
                </c:pt>
                <c:pt idx="337">
                  <c:v>-0.18700000000000028</c:v>
                </c:pt>
                <c:pt idx="338">
                  <c:v>-0.18800000000000028</c:v>
                </c:pt>
                <c:pt idx="339">
                  <c:v>-0.18900000000000028</c:v>
                </c:pt>
                <c:pt idx="340">
                  <c:v>-0.19000000000000028</c:v>
                </c:pt>
                <c:pt idx="341">
                  <c:v>-0.19100000000000028</c:v>
                </c:pt>
                <c:pt idx="342">
                  <c:v>-0.19200000000000028</c:v>
                </c:pt>
                <c:pt idx="343">
                  <c:v>-0.19300000000000028</c:v>
                </c:pt>
                <c:pt idx="344">
                  <c:v>-0.19400000000000028</c:v>
                </c:pt>
                <c:pt idx="345">
                  <c:v>-0.19500000000000028</c:v>
                </c:pt>
                <c:pt idx="346">
                  <c:v>-0.19600000000000029</c:v>
                </c:pt>
                <c:pt idx="347">
                  <c:v>-0.19700000000000029</c:v>
                </c:pt>
                <c:pt idx="348">
                  <c:v>-0.19800000000000029</c:v>
                </c:pt>
                <c:pt idx="349">
                  <c:v>-0.19900000000000029</c:v>
                </c:pt>
                <c:pt idx="350">
                  <c:v>-0.20000000000000029</c:v>
                </c:pt>
                <c:pt idx="351">
                  <c:v>-0.20100000000000029</c:v>
                </c:pt>
                <c:pt idx="352">
                  <c:v>-0.20200000000000029</c:v>
                </c:pt>
                <c:pt idx="353">
                  <c:v>-0.20300000000000029</c:v>
                </c:pt>
                <c:pt idx="354">
                  <c:v>-0.20400000000000029</c:v>
                </c:pt>
                <c:pt idx="355">
                  <c:v>-0.20500000000000029</c:v>
                </c:pt>
                <c:pt idx="356">
                  <c:v>-0.20600000000000029</c:v>
                </c:pt>
                <c:pt idx="357">
                  <c:v>-0.20700000000000029</c:v>
                </c:pt>
                <c:pt idx="358">
                  <c:v>-0.2080000000000003</c:v>
                </c:pt>
                <c:pt idx="359">
                  <c:v>-0.2090000000000003</c:v>
                </c:pt>
                <c:pt idx="360">
                  <c:v>-0.2100000000000003</c:v>
                </c:pt>
                <c:pt idx="361">
                  <c:v>-0.2110000000000003</c:v>
                </c:pt>
                <c:pt idx="362">
                  <c:v>-0.2120000000000003</c:v>
                </c:pt>
                <c:pt idx="363">
                  <c:v>-0.2130000000000003</c:v>
                </c:pt>
                <c:pt idx="364">
                  <c:v>-0.2140000000000003</c:v>
                </c:pt>
                <c:pt idx="365">
                  <c:v>-0.2150000000000003</c:v>
                </c:pt>
                <c:pt idx="366">
                  <c:v>-0.2160000000000003</c:v>
                </c:pt>
                <c:pt idx="367">
                  <c:v>-0.2170000000000003</c:v>
                </c:pt>
                <c:pt idx="368">
                  <c:v>-0.2180000000000003</c:v>
                </c:pt>
                <c:pt idx="369">
                  <c:v>-0.21900000000000031</c:v>
                </c:pt>
                <c:pt idx="370">
                  <c:v>-0.22000000000000031</c:v>
                </c:pt>
                <c:pt idx="371">
                  <c:v>-0.22100000000000031</c:v>
                </c:pt>
                <c:pt idx="372">
                  <c:v>-0.22200000000000031</c:v>
                </c:pt>
                <c:pt idx="373">
                  <c:v>-0.22300000000000031</c:v>
                </c:pt>
                <c:pt idx="374">
                  <c:v>-0.22400000000000031</c:v>
                </c:pt>
                <c:pt idx="375">
                  <c:v>-0.22500000000000031</c:v>
                </c:pt>
                <c:pt idx="376">
                  <c:v>-0.22600000000000031</c:v>
                </c:pt>
                <c:pt idx="377">
                  <c:v>-0.22700000000000031</c:v>
                </c:pt>
                <c:pt idx="378">
                  <c:v>-0.22800000000000031</c:v>
                </c:pt>
                <c:pt idx="379">
                  <c:v>-0.22900000000000031</c:v>
                </c:pt>
                <c:pt idx="380">
                  <c:v>-0.23000000000000032</c:v>
                </c:pt>
                <c:pt idx="381">
                  <c:v>-0.23100000000000032</c:v>
                </c:pt>
                <c:pt idx="382">
                  <c:v>-0.23200000000000032</c:v>
                </c:pt>
                <c:pt idx="383">
                  <c:v>-0.23300000000000032</c:v>
                </c:pt>
                <c:pt idx="384">
                  <c:v>-0.23400000000000032</c:v>
                </c:pt>
                <c:pt idx="385">
                  <c:v>-0.23500000000000032</c:v>
                </c:pt>
                <c:pt idx="386">
                  <c:v>-0.23600000000000032</c:v>
                </c:pt>
                <c:pt idx="387">
                  <c:v>-0.23700000000000032</c:v>
                </c:pt>
                <c:pt idx="388">
                  <c:v>-0.23800000000000032</c:v>
                </c:pt>
                <c:pt idx="389">
                  <c:v>-0.23900000000000032</c:v>
                </c:pt>
                <c:pt idx="390">
                  <c:v>-0.24000000000000032</c:v>
                </c:pt>
                <c:pt idx="391">
                  <c:v>-0.24100000000000033</c:v>
                </c:pt>
                <c:pt idx="392">
                  <c:v>-0.24200000000000033</c:v>
                </c:pt>
                <c:pt idx="393">
                  <c:v>-0.24300000000000033</c:v>
                </c:pt>
                <c:pt idx="394">
                  <c:v>-0.24400000000000033</c:v>
                </c:pt>
                <c:pt idx="395">
                  <c:v>-0.24500000000000033</c:v>
                </c:pt>
                <c:pt idx="396">
                  <c:v>-0.24600000000000033</c:v>
                </c:pt>
                <c:pt idx="397">
                  <c:v>-0.24700000000000033</c:v>
                </c:pt>
                <c:pt idx="398">
                  <c:v>-0.24800000000000033</c:v>
                </c:pt>
                <c:pt idx="399">
                  <c:v>-0.24900000000000033</c:v>
                </c:pt>
                <c:pt idx="400">
                  <c:v>-0.25000000000000033</c:v>
                </c:pt>
                <c:pt idx="401">
                  <c:v>-0.25100000000000033</c:v>
                </c:pt>
                <c:pt idx="402">
                  <c:v>-0.25200000000000033</c:v>
                </c:pt>
                <c:pt idx="403">
                  <c:v>-0.25300000000000034</c:v>
                </c:pt>
                <c:pt idx="404">
                  <c:v>-0.25400000000000034</c:v>
                </c:pt>
                <c:pt idx="405">
                  <c:v>-0.25500000000000034</c:v>
                </c:pt>
                <c:pt idx="406">
                  <c:v>-0.25600000000000034</c:v>
                </c:pt>
                <c:pt idx="407">
                  <c:v>-0.25700000000000034</c:v>
                </c:pt>
                <c:pt idx="408">
                  <c:v>-0.25800000000000034</c:v>
                </c:pt>
                <c:pt idx="409">
                  <c:v>-0.25900000000000034</c:v>
                </c:pt>
                <c:pt idx="410">
                  <c:v>-0.26000000000000034</c:v>
                </c:pt>
                <c:pt idx="411">
                  <c:v>-0.26100000000000034</c:v>
                </c:pt>
                <c:pt idx="412">
                  <c:v>-0.26200000000000034</c:v>
                </c:pt>
                <c:pt idx="413">
                  <c:v>-0.26300000000000034</c:v>
                </c:pt>
                <c:pt idx="414">
                  <c:v>-0.26400000000000035</c:v>
                </c:pt>
                <c:pt idx="415">
                  <c:v>-0.26500000000000035</c:v>
                </c:pt>
                <c:pt idx="416">
                  <c:v>-0.26600000000000035</c:v>
                </c:pt>
                <c:pt idx="417">
                  <c:v>-0.26700000000000035</c:v>
                </c:pt>
                <c:pt idx="418">
                  <c:v>-0.26800000000000035</c:v>
                </c:pt>
                <c:pt idx="419">
                  <c:v>-0.26900000000000035</c:v>
                </c:pt>
                <c:pt idx="420">
                  <c:v>-0.27000000000000035</c:v>
                </c:pt>
                <c:pt idx="421">
                  <c:v>-0.27100000000000035</c:v>
                </c:pt>
                <c:pt idx="422">
                  <c:v>-0.27200000000000035</c:v>
                </c:pt>
                <c:pt idx="423">
                  <c:v>-0.27300000000000035</c:v>
                </c:pt>
                <c:pt idx="424">
                  <c:v>-0.27400000000000035</c:v>
                </c:pt>
                <c:pt idx="425">
                  <c:v>-0.27500000000000036</c:v>
                </c:pt>
                <c:pt idx="426">
                  <c:v>-0.27600000000000036</c:v>
                </c:pt>
                <c:pt idx="427">
                  <c:v>-0.27700000000000036</c:v>
                </c:pt>
                <c:pt idx="428">
                  <c:v>-0.27800000000000036</c:v>
                </c:pt>
                <c:pt idx="429">
                  <c:v>-0.27900000000000036</c:v>
                </c:pt>
                <c:pt idx="430">
                  <c:v>-0.28000000000000036</c:v>
                </c:pt>
                <c:pt idx="431">
                  <c:v>-0.28100000000000036</c:v>
                </c:pt>
                <c:pt idx="432">
                  <c:v>-0.28200000000000036</c:v>
                </c:pt>
                <c:pt idx="433">
                  <c:v>-0.28300000000000036</c:v>
                </c:pt>
                <c:pt idx="434">
                  <c:v>-0.28400000000000036</c:v>
                </c:pt>
                <c:pt idx="435">
                  <c:v>-0.28500000000000036</c:v>
                </c:pt>
                <c:pt idx="436">
                  <c:v>-0.28600000000000037</c:v>
                </c:pt>
                <c:pt idx="437">
                  <c:v>-0.28700000000000037</c:v>
                </c:pt>
                <c:pt idx="438">
                  <c:v>-0.28800000000000037</c:v>
                </c:pt>
                <c:pt idx="439">
                  <c:v>-0.28900000000000037</c:v>
                </c:pt>
                <c:pt idx="440">
                  <c:v>-0.29000000000000037</c:v>
                </c:pt>
                <c:pt idx="441">
                  <c:v>-0.29100000000000037</c:v>
                </c:pt>
                <c:pt idx="442">
                  <c:v>-0.29200000000000037</c:v>
                </c:pt>
                <c:pt idx="443">
                  <c:v>-0.29300000000000037</c:v>
                </c:pt>
                <c:pt idx="444">
                  <c:v>-0.29400000000000037</c:v>
                </c:pt>
                <c:pt idx="445">
                  <c:v>-0.29500000000000037</c:v>
                </c:pt>
                <c:pt idx="446">
                  <c:v>-0.29600000000000037</c:v>
                </c:pt>
                <c:pt idx="447">
                  <c:v>-0.29700000000000037</c:v>
                </c:pt>
                <c:pt idx="448">
                  <c:v>-0.29800000000000038</c:v>
                </c:pt>
                <c:pt idx="449">
                  <c:v>-0.29900000000000038</c:v>
                </c:pt>
                <c:pt idx="450">
                  <c:v>-0.30000000000000038</c:v>
                </c:pt>
              </c:numCache>
            </c:numRef>
          </c:yVal>
          <c:bubbleSize>
            <c:numRef>
              <c:f>'Graphique 8'!$J$31:$J$481</c:f>
              <c:numCache>
                <c:formatCode>General</c:formatCode>
                <c:ptCount val="451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  <c:pt idx="97">
                  <c:v>0.75</c:v>
                </c:pt>
                <c:pt idx="98">
                  <c:v>0.75</c:v>
                </c:pt>
                <c:pt idx="99">
                  <c:v>0.75</c:v>
                </c:pt>
                <c:pt idx="100">
                  <c:v>0.75</c:v>
                </c:pt>
                <c:pt idx="101">
                  <c:v>0.75</c:v>
                </c:pt>
                <c:pt idx="102">
                  <c:v>0.75</c:v>
                </c:pt>
                <c:pt idx="103">
                  <c:v>0.75</c:v>
                </c:pt>
                <c:pt idx="104">
                  <c:v>0.75</c:v>
                </c:pt>
                <c:pt idx="105">
                  <c:v>0.75</c:v>
                </c:pt>
                <c:pt idx="106">
                  <c:v>0.75</c:v>
                </c:pt>
                <c:pt idx="107">
                  <c:v>0.75</c:v>
                </c:pt>
                <c:pt idx="108">
                  <c:v>0.75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0.75</c:v>
                </c:pt>
                <c:pt idx="115">
                  <c:v>0.75</c:v>
                </c:pt>
                <c:pt idx="116">
                  <c:v>0.75</c:v>
                </c:pt>
                <c:pt idx="117">
                  <c:v>0.75</c:v>
                </c:pt>
                <c:pt idx="118">
                  <c:v>0.75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0.75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0.75</c:v>
                </c:pt>
                <c:pt idx="136">
                  <c:v>0.75</c:v>
                </c:pt>
                <c:pt idx="137">
                  <c:v>0.75</c:v>
                </c:pt>
                <c:pt idx="138">
                  <c:v>0.75</c:v>
                </c:pt>
                <c:pt idx="139">
                  <c:v>0.75</c:v>
                </c:pt>
                <c:pt idx="140">
                  <c:v>0.75</c:v>
                </c:pt>
                <c:pt idx="141">
                  <c:v>0.75</c:v>
                </c:pt>
                <c:pt idx="142">
                  <c:v>0.75</c:v>
                </c:pt>
                <c:pt idx="143">
                  <c:v>0.75</c:v>
                </c:pt>
                <c:pt idx="144">
                  <c:v>0.75</c:v>
                </c:pt>
                <c:pt idx="145">
                  <c:v>0.75</c:v>
                </c:pt>
                <c:pt idx="146">
                  <c:v>0.75</c:v>
                </c:pt>
                <c:pt idx="147">
                  <c:v>0.75</c:v>
                </c:pt>
                <c:pt idx="148">
                  <c:v>0.75</c:v>
                </c:pt>
                <c:pt idx="149">
                  <c:v>0.75</c:v>
                </c:pt>
                <c:pt idx="150">
                  <c:v>0.75</c:v>
                </c:pt>
                <c:pt idx="151">
                  <c:v>0.75</c:v>
                </c:pt>
                <c:pt idx="152">
                  <c:v>0.75</c:v>
                </c:pt>
                <c:pt idx="153">
                  <c:v>0.75</c:v>
                </c:pt>
                <c:pt idx="154">
                  <c:v>0.75</c:v>
                </c:pt>
                <c:pt idx="155">
                  <c:v>0.75</c:v>
                </c:pt>
                <c:pt idx="156">
                  <c:v>0.75</c:v>
                </c:pt>
                <c:pt idx="157">
                  <c:v>0.75</c:v>
                </c:pt>
                <c:pt idx="158">
                  <c:v>0.75</c:v>
                </c:pt>
                <c:pt idx="159">
                  <c:v>0.75</c:v>
                </c:pt>
                <c:pt idx="160">
                  <c:v>0.75</c:v>
                </c:pt>
                <c:pt idx="161">
                  <c:v>0.75</c:v>
                </c:pt>
                <c:pt idx="162">
                  <c:v>0.75</c:v>
                </c:pt>
                <c:pt idx="163">
                  <c:v>0.75</c:v>
                </c:pt>
                <c:pt idx="164">
                  <c:v>0.75</c:v>
                </c:pt>
                <c:pt idx="165">
                  <c:v>0.75</c:v>
                </c:pt>
                <c:pt idx="166">
                  <c:v>0.75</c:v>
                </c:pt>
                <c:pt idx="167">
                  <c:v>0.75</c:v>
                </c:pt>
                <c:pt idx="168">
                  <c:v>0.75</c:v>
                </c:pt>
                <c:pt idx="169">
                  <c:v>0.75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0.75</c:v>
                </c:pt>
                <c:pt idx="175">
                  <c:v>0.75</c:v>
                </c:pt>
                <c:pt idx="176">
                  <c:v>0.75</c:v>
                </c:pt>
                <c:pt idx="177">
                  <c:v>0.75</c:v>
                </c:pt>
                <c:pt idx="178">
                  <c:v>0.75</c:v>
                </c:pt>
                <c:pt idx="179">
                  <c:v>0.75</c:v>
                </c:pt>
                <c:pt idx="180">
                  <c:v>0.75</c:v>
                </c:pt>
                <c:pt idx="181">
                  <c:v>0.75</c:v>
                </c:pt>
                <c:pt idx="182">
                  <c:v>0.75</c:v>
                </c:pt>
                <c:pt idx="183">
                  <c:v>0.75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0.75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0.75</c:v>
                </c:pt>
                <c:pt idx="198">
                  <c:v>0.75</c:v>
                </c:pt>
                <c:pt idx="199">
                  <c:v>0.75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0.75</c:v>
                </c:pt>
                <c:pt idx="229">
                  <c:v>0.75</c:v>
                </c:pt>
                <c:pt idx="230">
                  <c:v>0.75</c:v>
                </c:pt>
                <c:pt idx="231">
                  <c:v>0.75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</c:v>
                </c:pt>
                <c:pt idx="236">
                  <c:v>0.75</c:v>
                </c:pt>
                <c:pt idx="237">
                  <c:v>0.75</c:v>
                </c:pt>
                <c:pt idx="238">
                  <c:v>0.75</c:v>
                </c:pt>
                <c:pt idx="239">
                  <c:v>0.75</c:v>
                </c:pt>
                <c:pt idx="240">
                  <c:v>0.75</c:v>
                </c:pt>
                <c:pt idx="241">
                  <c:v>0.75</c:v>
                </c:pt>
                <c:pt idx="242">
                  <c:v>0.75</c:v>
                </c:pt>
                <c:pt idx="243">
                  <c:v>0.75</c:v>
                </c:pt>
                <c:pt idx="244">
                  <c:v>0.75</c:v>
                </c:pt>
                <c:pt idx="245">
                  <c:v>0.75</c:v>
                </c:pt>
                <c:pt idx="246">
                  <c:v>0.75</c:v>
                </c:pt>
                <c:pt idx="247">
                  <c:v>0.75</c:v>
                </c:pt>
                <c:pt idx="248">
                  <c:v>0.75</c:v>
                </c:pt>
                <c:pt idx="249">
                  <c:v>0.75</c:v>
                </c:pt>
                <c:pt idx="250">
                  <c:v>0.75</c:v>
                </c:pt>
                <c:pt idx="251">
                  <c:v>0.75</c:v>
                </c:pt>
                <c:pt idx="252">
                  <c:v>0.75</c:v>
                </c:pt>
                <c:pt idx="253">
                  <c:v>0.75</c:v>
                </c:pt>
                <c:pt idx="254">
                  <c:v>0.75</c:v>
                </c:pt>
                <c:pt idx="255">
                  <c:v>0.75</c:v>
                </c:pt>
                <c:pt idx="256">
                  <c:v>0.75</c:v>
                </c:pt>
                <c:pt idx="257">
                  <c:v>0.75</c:v>
                </c:pt>
                <c:pt idx="258">
                  <c:v>0.75</c:v>
                </c:pt>
                <c:pt idx="259">
                  <c:v>0.75</c:v>
                </c:pt>
                <c:pt idx="260">
                  <c:v>0.75</c:v>
                </c:pt>
                <c:pt idx="261">
                  <c:v>0.75</c:v>
                </c:pt>
                <c:pt idx="262">
                  <c:v>0.75</c:v>
                </c:pt>
                <c:pt idx="263">
                  <c:v>0.75</c:v>
                </c:pt>
                <c:pt idx="264">
                  <c:v>0.75</c:v>
                </c:pt>
                <c:pt idx="265">
                  <c:v>0.75</c:v>
                </c:pt>
                <c:pt idx="266">
                  <c:v>0.75</c:v>
                </c:pt>
                <c:pt idx="267">
                  <c:v>0.75</c:v>
                </c:pt>
                <c:pt idx="268">
                  <c:v>0.75</c:v>
                </c:pt>
                <c:pt idx="269">
                  <c:v>0.75</c:v>
                </c:pt>
                <c:pt idx="270">
                  <c:v>0.75</c:v>
                </c:pt>
                <c:pt idx="271">
                  <c:v>0.75</c:v>
                </c:pt>
                <c:pt idx="272">
                  <c:v>0.75</c:v>
                </c:pt>
                <c:pt idx="273">
                  <c:v>0.75</c:v>
                </c:pt>
                <c:pt idx="274">
                  <c:v>0.75</c:v>
                </c:pt>
                <c:pt idx="275">
                  <c:v>0.75</c:v>
                </c:pt>
                <c:pt idx="276">
                  <c:v>0.75</c:v>
                </c:pt>
                <c:pt idx="277">
                  <c:v>0.75</c:v>
                </c:pt>
                <c:pt idx="278">
                  <c:v>0.75</c:v>
                </c:pt>
                <c:pt idx="279">
                  <c:v>0.75</c:v>
                </c:pt>
                <c:pt idx="280">
                  <c:v>0.75</c:v>
                </c:pt>
                <c:pt idx="281">
                  <c:v>0.75</c:v>
                </c:pt>
                <c:pt idx="282">
                  <c:v>0.75</c:v>
                </c:pt>
                <c:pt idx="283">
                  <c:v>0.75</c:v>
                </c:pt>
                <c:pt idx="284">
                  <c:v>0.75</c:v>
                </c:pt>
                <c:pt idx="285">
                  <c:v>0.75</c:v>
                </c:pt>
                <c:pt idx="286">
                  <c:v>0.75</c:v>
                </c:pt>
                <c:pt idx="287">
                  <c:v>0.75</c:v>
                </c:pt>
                <c:pt idx="288">
                  <c:v>0.75</c:v>
                </c:pt>
                <c:pt idx="289">
                  <c:v>0.75</c:v>
                </c:pt>
                <c:pt idx="290">
                  <c:v>0.75</c:v>
                </c:pt>
                <c:pt idx="291">
                  <c:v>0.75</c:v>
                </c:pt>
                <c:pt idx="292">
                  <c:v>0.75</c:v>
                </c:pt>
                <c:pt idx="293">
                  <c:v>0.75</c:v>
                </c:pt>
                <c:pt idx="294">
                  <c:v>0.75</c:v>
                </c:pt>
                <c:pt idx="295">
                  <c:v>0.75</c:v>
                </c:pt>
                <c:pt idx="296">
                  <c:v>0.75</c:v>
                </c:pt>
                <c:pt idx="297">
                  <c:v>0.75</c:v>
                </c:pt>
                <c:pt idx="298">
                  <c:v>0.75</c:v>
                </c:pt>
                <c:pt idx="299">
                  <c:v>0.75</c:v>
                </c:pt>
                <c:pt idx="300">
                  <c:v>0.75</c:v>
                </c:pt>
                <c:pt idx="301">
                  <c:v>0.75</c:v>
                </c:pt>
                <c:pt idx="302">
                  <c:v>0.75</c:v>
                </c:pt>
                <c:pt idx="303">
                  <c:v>0.75</c:v>
                </c:pt>
                <c:pt idx="304">
                  <c:v>0.75</c:v>
                </c:pt>
                <c:pt idx="305">
                  <c:v>0.75</c:v>
                </c:pt>
                <c:pt idx="306">
                  <c:v>0.75</c:v>
                </c:pt>
                <c:pt idx="307">
                  <c:v>0.75</c:v>
                </c:pt>
                <c:pt idx="308">
                  <c:v>0.75</c:v>
                </c:pt>
                <c:pt idx="309">
                  <c:v>0.75</c:v>
                </c:pt>
                <c:pt idx="310">
                  <c:v>0.75</c:v>
                </c:pt>
                <c:pt idx="311">
                  <c:v>0.75</c:v>
                </c:pt>
                <c:pt idx="312">
                  <c:v>0.75</c:v>
                </c:pt>
                <c:pt idx="313">
                  <c:v>0.75</c:v>
                </c:pt>
                <c:pt idx="314">
                  <c:v>0.75</c:v>
                </c:pt>
                <c:pt idx="315">
                  <c:v>0.75</c:v>
                </c:pt>
                <c:pt idx="316">
                  <c:v>0.75</c:v>
                </c:pt>
                <c:pt idx="317">
                  <c:v>0.75</c:v>
                </c:pt>
                <c:pt idx="318">
                  <c:v>0.75</c:v>
                </c:pt>
                <c:pt idx="319">
                  <c:v>0.75</c:v>
                </c:pt>
                <c:pt idx="320">
                  <c:v>0.75</c:v>
                </c:pt>
                <c:pt idx="321">
                  <c:v>0.75</c:v>
                </c:pt>
                <c:pt idx="322">
                  <c:v>0.75</c:v>
                </c:pt>
                <c:pt idx="323">
                  <c:v>0.75</c:v>
                </c:pt>
                <c:pt idx="324">
                  <c:v>0.75</c:v>
                </c:pt>
                <c:pt idx="325">
                  <c:v>0.75</c:v>
                </c:pt>
                <c:pt idx="326">
                  <c:v>0.75</c:v>
                </c:pt>
                <c:pt idx="327">
                  <c:v>0.75</c:v>
                </c:pt>
                <c:pt idx="328">
                  <c:v>0.75</c:v>
                </c:pt>
                <c:pt idx="329">
                  <c:v>0.75</c:v>
                </c:pt>
                <c:pt idx="330">
                  <c:v>0.75</c:v>
                </c:pt>
                <c:pt idx="331">
                  <c:v>0.75</c:v>
                </c:pt>
                <c:pt idx="332">
                  <c:v>0.75</c:v>
                </c:pt>
                <c:pt idx="333">
                  <c:v>0.75</c:v>
                </c:pt>
                <c:pt idx="334">
                  <c:v>0.75</c:v>
                </c:pt>
                <c:pt idx="335">
                  <c:v>0.75</c:v>
                </c:pt>
                <c:pt idx="336">
                  <c:v>0.75</c:v>
                </c:pt>
                <c:pt idx="337">
                  <c:v>0.75</c:v>
                </c:pt>
                <c:pt idx="338">
                  <c:v>0.75</c:v>
                </c:pt>
                <c:pt idx="339">
                  <c:v>0.75</c:v>
                </c:pt>
                <c:pt idx="340">
                  <c:v>0.75</c:v>
                </c:pt>
                <c:pt idx="341">
                  <c:v>0.75</c:v>
                </c:pt>
                <c:pt idx="342">
                  <c:v>0.75</c:v>
                </c:pt>
                <c:pt idx="343">
                  <c:v>0.75</c:v>
                </c:pt>
                <c:pt idx="344">
                  <c:v>0.75</c:v>
                </c:pt>
                <c:pt idx="345">
                  <c:v>0.75</c:v>
                </c:pt>
                <c:pt idx="346">
                  <c:v>0.75</c:v>
                </c:pt>
                <c:pt idx="347">
                  <c:v>0.75</c:v>
                </c:pt>
                <c:pt idx="348">
                  <c:v>0.75</c:v>
                </c:pt>
                <c:pt idx="349">
                  <c:v>0.75</c:v>
                </c:pt>
                <c:pt idx="350">
                  <c:v>0.75</c:v>
                </c:pt>
                <c:pt idx="351">
                  <c:v>0.75</c:v>
                </c:pt>
                <c:pt idx="352">
                  <c:v>0.75</c:v>
                </c:pt>
                <c:pt idx="353">
                  <c:v>0.75</c:v>
                </c:pt>
                <c:pt idx="354">
                  <c:v>0.75</c:v>
                </c:pt>
                <c:pt idx="355">
                  <c:v>0.75</c:v>
                </c:pt>
                <c:pt idx="356">
                  <c:v>0.75</c:v>
                </c:pt>
                <c:pt idx="357">
                  <c:v>0.75</c:v>
                </c:pt>
                <c:pt idx="358">
                  <c:v>0.75</c:v>
                </c:pt>
                <c:pt idx="359">
                  <c:v>0.75</c:v>
                </c:pt>
                <c:pt idx="360">
                  <c:v>0.75</c:v>
                </c:pt>
                <c:pt idx="361">
                  <c:v>0.75</c:v>
                </c:pt>
                <c:pt idx="362">
                  <c:v>0.75</c:v>
                </c:pt>
                <c:pt idx="363">
                  <c:v>0.75</c:v>
                </c:pt>
                <c:pt idx="364">
                  <c:v>0.75</c:v>
                </c:pt>
                <c:pt idx="365">
                  <c:v>0.75</c:v>
                </c:pt>
                <c:pt idx="366">
                  <c:v>0.75</c:v>
                </c:pt>
                <c:pt idx="367">
                  <c:v>0.75</c:v>
                </c:pt>
                <c:pt idx="368">
                  <c:v>0.75</c:v>
                </c:pt>
                <c:pt idx="369">
                  <c:v>0.75</c:v>
                </c:pt>
                <c:pt idx="370">
                  <c:v>0.75</c:v>
                </c:pt>
                <c:pt idx="371">
                  <c:v>0.75</c:v>
                </c:pt>
                <c:pt idx="372">
                  <c:v>0.75</c:v>
                </c:pt>
                <c:pt idx="373">
                  <c:v>0.75</c:v>
                </c:pt>
                <c:pt idx="374">
                  <c:v>0.75</c:v>
                </c:pt>
                <c:pt idx="375">
                  <c:v>0.75</c:v>
                </c:pt>
                <c:pt idx="376">
                  <c:v>0.75</c:v>
                </c:pt>
                <c:pt idx="377">
                  <c:v>0.75</c:v>
                </c:pt>
                <c:pt idx="378">
                  <c:v>0.75</c:v>
                </c:pt>
                <c:pt idx="379">
                  <c:v>0.75</c:v>
                </c:pt>
                <c:pt idx="380">
                  <c:v>0.75</c:v>
                </c:pt>
                <c:pt idx="381">
                  <c:v>0.75</c:v>
                </c:pt>
                <c:pt idx="382">
                  <c:v>0.75</c:v>
                </c:pt>
                <c:pt idx="383">
                  <c:v>0.75</c:v>
                </c:pt>
                <c:pt idx="384">
                  <c:v>0.75</c:v>
                </c:pt>
                <c:pt idx="385">
                  <c:v>0.75</c:v>
                </c:pt>
                <c:pt idx="386">
                  <c:v>0.75</c:v>
                </c:pt>
                <c:pt idx="387">
                  <c:v>0.75</c:v>
                </c:pt>
                <c:pt idx="388">
                  <c:v>0.75</c:v>
                </c:pt>
                <c:pt idx="389">
                  <c:v>0.75</c:v>
                </c:pt>
                <c:pt idx="390">
                  <c:v>0.75</c:v>
                </c:pt>
                <c:pt idx="391">
                  <c:v>0.75</c:v>
                </c:pt>
                <c:pt idx="392">
                  <c:v>0.75</c:v>
                </c:pt>
                <c:pt idx="393">
                  <c:v>0.75</c:v>
                </c:pt>
                <c:pt idx="394">
                  <c:v>0.75</c:v>
                </c:pt>
                <c:pt idx="395">
                  <c:v>0.75</c:v>
                </c:pt>
                <c:pt idx="396">
                  <c:v>0.75</c:v>
                </c:pt>
                <c:pt idx="397">
                  <c:v>0.75</c:v>
                </c:pt>
                <c:pt idx="398">
                  <c:v>0.75</c:v>
                </c:pt>
                <c:pt idx="399">
                  <c:v>0.75</c:v>
                </c:pt>
                <c:pt idx="400">
                  <c:v>0.75</c:v>
                </c:pt>
                <c:pt idx="401">
                  <c:v>0.75</c:v>
                </c:pt>
                <c:pt idx="402">
                  <c:v>0.75</c:v>
                </c:pt>
                <c:pt idx="403">
                  <c:v>0.75</c:v>
                </c:pt>
                <c:pt idx="404">
                  <c:v>0.75</c:v>
                </c:pt>
                <c:pt idx="405">
                  <c:v>0.75</c:v>
                </c:pt>
                <c:pt idx="406">
                  <c:v>0.75</c:v>
                </c:pt>
                <c:pt idx="407">
                  <c:v>0.75</c:v>
                </c:pt>
                <c:pt idx="408">
                  <c:v>0.75</c:v>
                </c:pt>
                <c:pt idx="409">
                  <c:v>0.75</c:v>
                </c:pt>
                <c:pt idx="410">
                  <c:v>0.75</c:v>
                </c:pt>
                <c:pt idx="411">
                  <c:v>0.75</c:v>
                </c:pt>
                <c:pt idx="412">
                  <c:v>0.75</c:v>
                </c:pt>
                <c:pt idx="413">
                  <c:v>0.75</c:v>
                </c:pt>
                <c:pt idx="414">
                  <c:v>0.75</c:v>
                </c:pt>
                <c:pt idx="415">
                  <c:v>0.75</c:v>
                </c:pt>
                <c:pt idx="416">
                  <c:v>0.75</c:v>
                </c:pt>
                <c:pt idx="417">
                  <c:v>0.75</c:v>
                </c:pt>
                <c:pt idx="418">
                  <c:v>0.75</c:v>
                </c:pt>
                <c:pt idx="419">
                  <c:v>0.75</c:v>
                </c:pt>
                <c:pt idx="420">
                  <c:v>0.75</c:v>
                </c:pt>
                <c:pt idx="421">
                  <c:v>0.75</c:v>
                </c:pt>
                <c:pt idx="422">
                  <c:v>0.75</c:v>
                </c:pt>
                <c:pt idx="423">
                  <c:v>0.75</c:v>
                </c:pt>
                <c:pt idx="424">
                  <c:v>0.75</c:v>
                </c:pt>
                <c:pt idx="425">
                  <c:v>0.75</c:v>
                </c:pt>
                <c:pt idx="426">
                  <c:v>0.75</c:v>
                </c:pt>
                <c:pt idx="427">
                  <c:v>0.75</c:v>
                </c:pt>
                <c:pt idx="428">
                  <c:v>0.75</c:v>
                </c:pt>
                <c:pt idx="429">
                  <c:v>0.75</c:v>
                </c:pt>
                <c:pt idx="430">
                  <c:v>0.75</c:v>
                </c:pt>
                <c:pt idx="431">
                  <c:v>0.75</c:v>
                </c:pt>
                <c:pt idx="432">
                  <c:v>0.75</c:v>
                </c:pt>
                <c:pt idx="433">
                  <c:v>0.75</c:v>
                </c:pt>
                <c:pt idx="434">
                  <c:v>0.75</c:v>
                </c:pt>
                <c:pt idx="435">
                  <c:v>0.75</c:v>
                </c:pt>
                <c:pt idx="436">
                  <c:v>0.75</c:v>
                </c:pt>
                <c:pt idx="437">
                  <c:v>0.75</c:v>
                </c:pt>
                <c:pt idx="438">
                  <c:v>0.75</c:v>
                </c:pt>
                <c:pt idx="439">
                  <c:v>0.75</c:v>
                </c:pt>
                <c:pt idx="440">
                  <c:v>0.75</c:v>
                </c:pt>
                <c:pt idx="441">
                  <c:v>0.75</c:v>
                </c:pt>
                <c:pt idx="442">
                  <c:v>0.75</c:v>
                </c:pt>
                <c:pt idx="443">
                  <c:v>0.75</c:v>
                </c:pt>
                <c:pt idx="444">
                  <c:v>0.75</c:v>
                </c:pt>
                <c:pt idx="445">
                  <c:v>0.75</c:v>
                </c:pt>
                <c:pt idx="446">
                  <c:v>0.75</c:v>
                </c:pt>
                <c:pt idx="447">
                  <c:v>0.75</c:v>
                </c:pt>
                <c:pt idx="448">
                  <c:v>0.75</c:v>
                </c:pt>
                <c:pt idx="449">
                  <c:v>0.75</c:v>
                </c:pt>
                <c:pt idx="450">
                  <c:v>0.75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1FFB-4D54-B160-4D9458B99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70"/>
        <c:showNegBubbles val="0"/>
        <c:axId val="1425779663"/>
        <c:axId val="1425780079"/>
      </c:bubbleChart>
      <c:valAx>
        <c:axId val="1425779663"/>
        <c:scaling>
          <c:orientation val="minMax"/>
          <c:max val="0.15000000000000002"/>
          <c:min val="-0.3000000000000000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Taux de variation de l'emploi entre 2008 et 2019 (personnes physiques)</a:t>
                </a:r>
              </a:p>
            </c:rich>
          </c:tx>
          <c:layout>
            <c:manualLayout>
              <c:xMode val="edge"/>
              <c:yMode val="edge"/>
              <c:x val="0.2911185019117033"/>
              <c:y val="0.92583127876275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5780079"/>
        <c:crosses val="autoZero"/>
        <c:crossBetween val="midCat"/>
      </c:valAx>
      <c:valAx>
        <c:axId val="1425780079"/>
        <c:scaling>
          <c:orientation val="minMax"/>
          <c:max val="0.15000000000000002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Taux de variation de l'emploi enre 2019 et 2030 dans </a:t>
                </a:r>
              </a:p>
              <a:p>
                <a:pPr>
                  <a:defRPr sz="11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r>
                  <a:rPr lang="fr-FR" sz="11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le scénario de référence (personnes physiques)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5779663"/>
        <c:crosses val="autoZero"/>
        <c:crossBetween val="midCat"/>
      </c:valAx>
      <c:spPr>
        <a:noFill/>
        <a:ln w="3175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>
          <a:solidFill>
            <a:schemeClr val="bg1">
              <a:lumMod val="5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9'!$C$2</c:f>
              <c:strCache>
                <c:ptCount val="1"/>
                <c:pt idx="0">
                  <c:v>Référence</c:v>
                </c:pt>
              </c:strCache>
            </c:strRef>
          </c:tx>
          <c:spPr>
            <a:solidFill>
              <a:srgbClr val="36A8E1"/>
            </a:solidFill>
            <a:ln>
              <a:noFill/>
            </a:ln>
            <a:effectLst/>
          </c:spPr>
          <c:invertIfNegative val="0"/>
          <c:cat>
            <c:strRef>
              <c:f>'Graphique 9'!$B$3:$B$11</c:f>
              <c:strCache>
                <c:ptCount val="9"/>
                <c:pt idx="0">
                  <c:v>Hôtels-restaurants et activités récréatives &amp; culturelles</c:v>
                </c:pt>
                <c:pt idx="1">
                  <c:v>Activités scientifiques, techniques et de soutien</c:v>
                </c:pt>
                <c:pt idx="2">
                  <c:v>Commerce</c:v>
                </c:pt>
                <c:pt idx="3">
                  <c:v>Services numériques et matériels informatiques</c:v>
                </c:pt>
                <c:pt idx="4">
                  <c:v>Services et matériels de transport</c:v>
                </c:pt>
                <c:pt idx="5">
                  <c:v>Industrie</c:v>
                </c:pt>
                <c:pt idx="6">
                  <c:v>Agriculture et agroalimentaire</c:v>
                </c:pt>
                <c:pt idx="7">
                  <c:v>Construction et activités immobilières</c:v>
                </c:pt>
                <c:pt idx="8">
                  <c:v>Activités médicales</c:v>
                </c:pt>
              </c:strCache>
            </c:strRef>
          </c:cat>
          <c:val>
            <c:numRef>
              <c:f>'Graphique 9'!$C$3:$C$11</c:f>
              <c:numCache>
                <c:formatCode>#\ ##0\ </c:formatCode>
                <c:ptCount val="9"/>
                <c:pt idx="0">
                  <c:v>-87728.018982122652</c:v>
                </c:pt>
                <c:pt idx="1">
                  <c:v>-28304.199740175136</c:v>
                </c:pt>
                <c:pt idx="2">
                  <c:v>-2475.776366034097</c:v>
                </c:pt>
                <c:pt idx="3">
                  <c:v>1660.7923386368384</c:v>
                </c:pt>
                <c:pt idx="4">
                  <c:v>2787.5567310441056</c:v>
                </c:pt>
                <c:pt idx="5">
                  <c:v>8675.246827999672</c:v>
                </c:pt>
                <c:pt idx="6">
                  <c:v>8848.4233369142657</c:v>
                </c:pt>
                <c:pt idx="7">
                  <c:v>16306.849361311379</c:v>
                </c:pt>
                <c:pt idx="8">
                  <c:v>35335.496595488621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6-4D1E-8248-5B06E5F5BEC8}"/>
            </c:ext>
          </c:extLst>
        </c:ser>
        <c:ser>
          <c:idx val="1"/>
          <c:order val="1"/>
          <c:tx>
            <c:strRef>
              <c:f>'Graphique 9'!$E$2</c:f>
              <c:strCache>
                <c:ptCount val="1"/>
                <c:pt idx="0">
                  <c:v>Covid+</c:v>
                </c:pt>
              </c:strCache>
            </c:strRef>
          </c:tx>
          <c:spPr>
            <a:noFill/>
            <a:ln>
              <a:solidFill>
                <a:srgbClr val="E67D0A"/>
              </a:solidFill>
              <a:prstDash val="sysDash"/>
            </a:ln>
            <a:effectLst/>
          </c:spPr>
          <c:invertIfNegative val="0"/>
          <c:val>
            <c:numRef>
              <c:f>'Graphique 9'!$E$3:$E$11</c:f>
              <c:numCache>
                <c:formatCode>#\ ##0\ </c:formatCode>
                <c:ptCount val="9"/>
                <c:pt idx="0">
                  <c:v>-171767.67928375988</c:v>
                </c:pt>
                <c:pt idx="1">
                  <c:v>-61529.798626997035</c:v>
                </c:pt>
                <c:pt idx="2">
                  <c:v>-75626.023623003683</c:v>
                </c:pt>
                <c:pt idx="3">
                  <c:v>22628.285459665902</c:v>
                </c:pt>
                <c:pt idx="4">
                  <c:v>-5751.7052356638487</c:v>
                </c:pt>
                <c:pt idx="5">
                  <c:v>2961.284581687778</c:v>
                </c:pt>
                <c:pt idx="6">
                  <c:v>24104.824924888817</c:v>
                </c:pt>
                <c:pt idx="7">
                  <c:v>-5221.5359003412232</c:v>
                </c:pt>
                <c:pt idx="8">
                  <c:v>44452.83956100684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6-4D1E-8248-5B06E5F5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17037471"/>
        <c:axId val="317038303"/>
      </c:barChart>
      <c:catAx>
        <c:axId val="3170374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038303"/>
        <c:crosses val="autoZero"/>
        <c:auto val="1"/>
        <c:lblAlgn val="ctr"/>
        <c:lblOffset val="100"/>
        <c:noMultiLvlLbl val="0"/>
      </c:catAx>
      <c:valAx>
        <c:axId val="317038303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037471"/>
        <c:crosses val="autoZero"/>
        <c:crossBetween val="between"/>
        <c:dispUnits>
          <c:builtInUnit val="thousands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100" b="0"/>
                    <a:t>En 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920553340874229"/>
          <c:y val="0.43926811698450102"/>
          <c:w val="0.10847926435973745"/>
          <c:h val="0.12146376603099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>
              <a:lumMod val="50000"/>
              <a:lumOff val="50000"/>
            </a:schemeClr>
          </a:solidFill>
          <a:latin typeface="+mn-lt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418823529411766"/>
          <c:y val="3.9747222222222219E-2"/>
          <c:w val="0.5133392156862745"/>
          <c:h val="0.847683333333333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6A8E1"/>
            </a:solidFill>
          </c:spPr>
          <c:invertIfNegative val="0"/>
          <c:dLbls>
            <c:dLbl>
              <c:idx val="0"/>
              <c:layout>
                <c:manualLayout>
                  <c:x val="-1.2565115224471287E-2"/>
                  <c:y val="-3.787878787878788E-3"/>
                </c:manualLayout>
              </c:layout>
              <c:tx>
                <c:rich>
                  <a:bodyPr/>
                  <a:lstStyle/>
                  <a:p>
                    <a:fld id="{9F677AFF-F380-420F-B550-EA940BF7D01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F8D-4A13-A574-1A4A7C62857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1DEA707-6A8E-4D07-978E-74DE51672A4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F8D-4A13-A574-1A4A7C62857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DEFE2CD-DB82-45A5-8A26-6E1ACC50893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F8D-4A13-A574-1A4A7C62857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7921B93-4391-4766-8A47-1A0B0FA2988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F8D-4A13-A574-1A4A7C62857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6AA9DBA-47B9-4969-9C55-FB5BCEC5163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F8D-4A13-A574-1A4A7C62857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A88ADDF-3220-4E67-A377-21188BF3B6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F8D-4A13-A574-1A4A7C62857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EB0090E-B654-4206-9C4A-7298D7ABA6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F8D-4A13-A574-1A4A7C6285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'Graphique 10'!$A$3:$A$9</c:f>
              <c:strCache>
                <c:ptCount val="7"/>
                <c:pt idx="0">
                  <c:v>Services non marchands</c:v>
                </c:pt>
                <c:pt idx="1">
                  <c:v>Transports et entreposage</c:v>
                </c:pt>
                <c:pt idx="2">
                  <c:v>Industrie</c:v>
                </c:pt>
                <c:pt idx="3">
                  <c:v>Agriculture </c:v>
                </c:pt>
                <c:pt idx="4">
                  <c:v>Autres services marchands</c:v>
                </c:pt>
                <c:pt idx="5">
                  <c:v>Activités scientifiques, techniques et de soutien</c:v>
                </c:pt>
                <c:pt idx="6">
                  <c:v>Construction et activités immobilières</c:v>
                </c:pt>
              </c:strCache>
            </c:strRef>
          </c:cat>
          <c:val>
            <c:numRef>
              <c:f>'Graphique 10'!$B$3:$B$9</c:f>
              <c:numCache>
                <c:formatCode>#\ ##0\ </c:formatCode>
                <c:ptCount val="7"/>
                <c:pt idx="0">
                  <c:v>-25287.310804864319</c:v>
                </c:pt>
                <c:pt idx="1">
                  <c:v>-8498.0482814573861</c:v>
                </c:pt>
                <c:pt idx="2">
                  <c:v>7273.9327335712005</c:v>
                </c:pt>
                <c:pt idx="3">
                  <c:v>15832.840572536497</c:v>
                </c:pt>
                <c:pt idx="4">
                  <c:v>126901.05977638904</c:v>
                </c:pt>
                <c:pt idx="5">
                  <c:v>52242.199652288036</c:v>
                </c:pt>
                <c:pt idx="6">
                  <c:v>126019.01257456893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10'!$C$3:$C$9</c15:f>
                <c15:dlblRangeCache>
                  <c:ptCount val="7"/>
                  <c:pt idx="0">
                    <c:v>-0,3%</c:v>
                  </c:pt>
                  <c:pt idx="1">
                    <c:v>-0,6%</c:v>
                  </c:pt>
                  <c:pt idx="2">
                    <c:v>0,2%</c:v>
                  </c:pt>
                  <c:pt idx="3">
                    <c:v>2,1%</c:v>
                  </c:pt>
                  <c:pt idx="4">
                    <c:v>0,4%</c:v>
                  </c:pt>
                  <c:pt idx="5">
                    <c:v>1,2%</c:v>
                  </c:pt>
                  <c:pt idx="6">
                    <c:v>5,8%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3F8D-4A13-A574-1A4A7C628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8408576"/>
        <c:axId val="188410112"/>
      </c:barChart>
      <c:catAx>
        <c:axId val="1884085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D9D9D9"/>
            </a:solidFill>
          </a:ln>
        </c:spPr>
        <c:txPr>
          <a:bodyPr/>
          <a:lstStyle/>
          <a:p>
            <a:pPr>
              <a:defRPr sz="1050" b="0"/>
            </a:pPr>
            <a:endParaRPr lang="fr-FR"/>
          </a:p>
        </c:txPr>
        <c:crossAx val="188410112"/>
        <c:crosses val="autoZero"/>
        <c:auto val="1"/>
        <c:lblAlgn val="ctr"/>
        <c:lblOffset val="100"/>
        <c:noMultiLvlLbl val="0"/>
      </c:catAx>
      <c:valAx>
        <c:axId val="188410112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#\ ##0\ " sourceLinked="1"/>
        <c:majorTickMark val="in"/>
        <c:minorTickMark val="none"/>
        <c:tickLblPos val="nextTo"/>
        <c:spPr>
          <a:ln>
            <a:solidFill>
              <a:srgbClr val="D9D9D9"/>
            </a:solidFill>
          </a:ln>
        </c:spPr>
        <c:txPr>
          <a:bodyPr/>
          <a:lstStyle/>
          <a:p>
            <a:pPr>
              <a:defRPr sz="1050" b="0"/>
            </a:pPr>
            <a:endParaRPr lang="fr-FR"/>
          </a:p>
        </c:txPr>
        <c:crossAx val="188408576"/>
        <c:crosses val="autoZero"/>
        <c:crossBetween val="between"/>
        <c:dispUnits>
          <c:builtInUnit val="thousands"/>
          <c:dispUnitsLbl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1">
          <a:solidFill>
            <a:schemeClr val="bg1">
              <a:lumMod val="5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'Graphiques 11 &amp; 12'!$A$5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rgbClr val="C21F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12'!$B$5:$G$5</c:f>
              <c:numCache>
                <c:formatCode>0%</c:formatCode>
                <c:ptCount val="6"/>
                <c:pt idx="0">
                  <c:v>0.13769543168974419</c:v>
                </c:pt>
                <c:pt idx="1">
                  <c:v>0.13990269680657155</c:v>
                </c:pt>
                <c:pt idx="2">
                  <c:v>0.13615646705264392</c:v>
                </c:pt>
                <c:pt idx="3">
                  <c:v>0.13538210078439591</c:v>
                </c:pt>
                <c:pt idx="4">
                  <c:v>0.13489004280833888</c:v>
                </c:pt>
                <c:pt idx="5">
                  <c:v>0.1363394361184575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C-4CC2-A77C-A27E628A1322}"/>
            </c:ext>
          </c:extLst>
        </c:ser>
        <c:ser>
          <c:idx val="1"/>
          <c:order val="1"/>
          <c:tx>
            <c:strRef>
              <c:f>'Graphiques 11 &amp; 12'!$A$6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pattFill prst="pct60">
              <a:fgClr>
                <a:srgbClr val="22AAE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12'!$B$6:$G$6</c:f>
              <c:numCache>
                <c:formatCode>0%</c:formatCode>
                <c:ptCount val="6"/>
                <c:pt idx="0">
                  <c:v>0.21889553194234959</c:v>
                </c:pt>
                <c:pt idx="1">
                  <c:v>0.20173236671135913</c:v>
                </c:pt>
                <c:pt idx="2">
                  <c:v>0.20264497868396203</c:v>
                </c:pt>
                <c:pt idx="3">
                  <c:v>0.19842411016789269</c:v>
                </c:pt>
                <c:pt idx="4">
                  <c:v>0.20120781692186249</c:v>
                </c:pt>
                <c:pt idx="5">
                  <c:v>0.20014367211989229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C-4CC2-A77C-A27E628A1322}"/>
            </c:ext>
          </c:extLst>
        </c:ser>
        <c:ser>
          <c:idx val="2"/>
          <c:order val="2"/>
          <c:tx>
            <c:strRef>
              <c:f>'Graphiques 11 &amp; 12'!$A$7</c:f>
              <c:strCache>
                <c:ptCount val="1"/>
                <c:pt idx="0">
                  <c:v>Services marchands</c:v>
                </c:pt>
              </c:strCache>
            </c:strRef>
          </c:tx>
          <c:spPr>
            <a:solidFill>
              <a:srgbClr val="22AAE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12'!$B$7:$G$7</c:f>
              <c:numCache>
                <c:formatCode>0%</c:formatCode>
                <c:ptCount val="6"/>
                <c:pt idx="0">
                  <c:v>0.57277964825300898</c:v>
                </c:pt>
                <c:pt idx="1">
                  <c:v>0.58403150754486421</c:v>
                </c:pt>
                <c:pt idx="2">
                  <c:v>0.58539798569759949</c:v>
                </c:pt>
                <c:pt idx="3">
                  <c:v>0.57571302268658198</c:v>
                </c:pt>
                <c:pt idx="4">
                  <c:v>0.58446490639134818</c:v>
                </c:pt>
                <c:pt idx="5">
                  <c:v>0.5839790002594959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C-4CC2-A77C-A27E628A1322}"/>
            </c:ext>
          </c:extLst>
        </c:ser>
        <c:ser>
          <c:idx val="3"/>
          <c:order val="3"/>
          <c:tx>
            <c:strRef>
              <c:f>'Graphiques 11 &amp; 12'!$A$8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E67D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12'!$B$8:$G$8</c:f>
              <c:numCache>
                <c:formatCode>0%</c:formatCode>
                <c:ptCount val="6"/>
                <c:pt idx="0">
                  <c:v>5.5143460345301362E-2</c:v>
                </c:pt>
                <c:pt idx="1">
                  <c:v>5.922962645344141E-2</c:v>
                </c:pt>
                <c:pt idx="2">
                  <c:v>6.0771487680867278E-2</c:v>
                </c:pt>
                <c:pt idx="3">
                  <c:v>5.984180660607593E-2</c:v>
                </c:pt>
                <c:pt idx="4">
                  <c:v>6.458310733753421E-2</c:v>
                </c:pt>
                <c:pt idx="5">
                  <c:v>6.4596659382026994E-2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C-4CC2-A77C-A27E628A1322}"/>
            </c:ext>
          </c:extLst>
        </c:ser>
        <c:ser>
          <c:idx val="4"/>
          <c:order val="4"/>
          <c:tx>
            <c:strRef>
              <c:f>'Graphiques 11 &amp; 12'!$A$9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BCBFBD"/>
            </a:solidFill>
            <a:ln>
              <a:noFill/>
            </a:ln>
            <a:effectLst/>
          </c:spPr>
          <c:invertIfNegative val="0"/>
          <c:cat>
            <c:multiLvlStrRef>
              <c:f>'Graphiques 11 &amp; 12'!$B$3:$G$4</c:f>
              <c:multiLvlStrCache>
                <c:ptCount val="6"/>
                <c:lvl>
                  <c:pt idx="1">
                    <c:v>Pré-crise</c:v>
                  </c:pt>
                  <c:pt idx="2">
                    <c:v>Référence</c:v>
                  </c:pt>
                  <c:pt idx="3">
                    <c:v>Covid+</c:v>
                  </c:pt>
                  <c:pt idx="4">
                    <c:v>Référence-bas carbone</c:v>
                  </c:pt>
                  <c:pt idx="5">
                    <c:v>Covid+-bas carbone</c:v>
                  </c:pt>
                </c:lvl>
                <c:lvl>
                  <c:pt idx="0">
                    <c:v>2019</c:v>
                  </c:pt>
                  <c:pt idx="1">
                    <c:v>2030</c:v>
                  </c:pt>
                </c:lvl>
              </c:multiLvlStrCache>
            </c:multiLvlStrRef>
          </c:cat>
          <c:val>
            <c:numRef>
              <c:f>'Graphiques 11 &amp; 12'!$B$9:$G$9</c:f>
              <c:numCache>
                <c:formatCode>0%</c:formatCode>
                <c:ptCount val="6"/>
                <c:pt idx="0">
                  <c:v>1.5485927769595851E-2</c:v>
                </c:pt>
                <c:pt idx="1">
                  <c:v>1.5103802483764051E-2</c:v>
                </c:pt>
                <c:pt idx="2">
                  <c:v>1.5029080884927373E-2</c:v>
                </c:pt>
                <c:pt idx="3">
                  <c:v>1.4876613261701113E-2</c:v>
                </c:pt>
                <c:pt idx="4">
                  <c:v>1.4854126540916682E-2</c:v>
                </c:pt>
                <c:pt idx="5">
                  <c:v>1.4941232120127481E-2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C-4CC2-A77C-A27E628A1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842752"/>
        <c:axId val="188844288"/>
      </c:barChart>
      <c:catAx>
        <c:axId val="18884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8844288"/>
        <c:crosses val="autoZero"/>
        <c:auto val="1"/>
        <c:lblAlgn val="ctr"/>
        <c:lblOffset val="100"/>
        <c:noMultiLvlLbl val="0"/>
      </c:catAx>
      <c:valAx>
        <c:axId val="18884428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900" b="0" i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fr-FR"/>
          </a:p>
        </c:txPr>
        <c:crossAx val="18884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814814814814815E-2"/>
          <c:y val="0.90560092592592589"/>
          <c:w val="0.9"/>
          <c:h val="7.08805555555555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 b="0">
              <a:solidFill>
                <a:schemeClr val="tx1">
                  <a:lumMod val="50000"/>
                  <a:lumOff val="50000"/>
                </a:schemeClr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waterfall" uniqueId="{E19E17A9-009B-458B-A1DF-7C9C790E78A9}">
          <cx:tx>
            <cx:txData>
              <cx:f>_xlchart.v1.1</cx:f>
              <cx:v>Variation</cx:v>
            </cx:txData>
          </cx:tx>
          <cx:spPr>
            <a:ln w="6350">
              <a:solidFill>
                <a:schemeClr val="tx1"/>
              </a:solidFill>
            </a:ln>
          </cx:spPr>
          <cx:dataPt idx="0">
            <cx:spPr>
              <a:solidFill>
                <a:srgbClr val="E67D0A"/>
              </a:solidFill>
            </cx:spPr>
          </cx:dataPt>
          <cx:dataPt idx="1">
            <cx:spPr>
              <a:solidFill>
                <a:srgbClr val="C01718"/>
              </a:solidFill>
            </cx:spPr>
          </cx:dataPt>
          <cx:dataPt idx="2">
            <cx:spPr>
              <a:solidFill>
                <a:srgbClr val="36A8E1"/>
              </a:solidFill>
            </cx:spPr>
          </cx:dataPt>
          <cx:dataPt idx="3">
            <cx:spPr>
              <a:solidFill>
                <a:srgbClr val="36A8E1"/>
              </a:solidFill>
            </cx:spPr>
          </cx:dataPt>
          <cx:dataPt idx="4">
            <cx:spPr>
              <a:solidFill>
                <a:srgbClr val="36A8E1"/>
              </a:solidFill>
            </cx:spPr>
          </cx:dataPt>
          <cx:dataPt idx="5">
            <cx:spPr>
              <a:solidFill>
                <a:srgbClr val="36A8E1"/>
              </a:solidFill>
            </cx:spPr>
          </cx:dataPt>
          <cx:dataPt idx="6">
            <cx:spPr>
              <a:solidFill>
                <a:srgbClr val="36A8E1"/>
              </a:solidFill>
            </cx:spPr>
          </cx:dataPt>
          <cx:dataPt idx="7">
            <cx:spPr>
              <a:solidFill>
                <a:srgbClr val="36A8E1"/>
              </a:solidFill>
            </cx:spPr>
          </cx:dataPt>
          <cx:dataPt idx="8">
            <cx:spPr>
              <a:solidFill>
                <a:srgbClr val="36A8E1"/>
              </a:solidFill>
            </cx:spPr>
          </cx:dataPt>
          <cx:dataPt idx="9">
            <cx:spPr>
              <a:solidFill>
                <a:srgbClr val="36A8E1"/>
              </a:solidFill>
            </cx:spPr>
          </cx:dataPt>
          <cx:dataPt idx="10">
            <cx:spPr>
              <a:solidFill>
                <a:srgbClr val="36A8E1"/>
              </a:solidFill>
            </cx:spPr>
          </cx:dataPt>
          <cx:dataPt idx="11">
            <cx:spPr>
              <a:solidFill>
                <a:srgbClr val="36A8E1"/>
              </a:solidFill>
            </cx:spPr>
          </cx:dataPt>
          <cx:dataPt idx="12">
            <cx:spPr>
              <a:solidFill>
                <a:srgbClr val="E67D0A"/>
              </a:solidFill>
            </cx:spPr>
          </cx:dataPt>
          <cx:dataLabels pos="outEnd">
            <cx:numFmt formatCode="# ##0  " sourceLinked="0"/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fr-FR" sz="1100" b="1" i="0" u="none" strike="noStrike" kern="1200" baseline="0">
                    <a:solidFill>
                      <a:srgbClr val="36A8E1"/>
                    </a:solidFill>
                    <a:latin typeface="+mn-lt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 sz="1100" b="1">
                  <a:solidFill>
                    <a:srgbClr val="36A8E1"/>
                  </a:solidFill>
                  <a:latin typeface="+mn-lt"/>
                  <a:cs typeface="Arial" panose="020B0604020202020204" pitchFamily="34" charset="0"/>
                </a:endParaRPr>
              </a:p>
            </cx:txPr>
            <cx:visibility seriesName="0" categoryName="0" value="1"/>
            <cx:separator>, </cx:separator>
            <cx:dataLabel idx="0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fr-FR" sz="11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fr-FR" sz="1050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cs typeface="Arial" panose="020B0604020202020204" pitchFamily="34" charset="0"/>
                    </a:rPr>
                    <a:t>28 500</a:t>
                  </a:r>
                </a:p>
              </cx:txPr>
              <cx:visibility seriesName="0" categoryName="0" value="1"/>
              <cx:separator>, </cx:separator>
            </cx:dataLabel>
            <cx:dataLabel idx="1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fr-FR" sz="1050" b="1" i="0" u="none" strike="noStrike" kern="1200" baseline="0">
                      <a:solidFill>
                        <a:srgbClr val="C01718"/>
                      </a:solidFill>
                      <a:latin typeface="+mn-lt"/>
                      <a:ea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fr-FR" sz="1050" b="1">
                      <a:solidFill>
                        <a:srgbClr val="C01718"/>
                      </a:solidFill>
                      <a:latin typeface="+mn-lt"/>
                      <a:cs typeface="Arial" panose="020B0604020202020204" pitchFamily="34" charset="0"/>
                    </a:rPr>
                    <a:t>-280</a:t>
                  </a:r>
                </a:p>
              </cx:txPr>
              <cx:visibility seriesName="0" categoryName="0" value="1"/>
              <cx:separator>, </cx:separator>
            </cx:dataLabel>
            <cx:dataLabel idx="2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fr-FR" sz="1050" b="1" i="0" u="none" strike="noStrike" kern="1200" baseline="0">
                      <a:solidFill>
                        <a:srgbClr val="36A8E1"/>
                      </a:solidFill>
                      <a:latin typeface="+mn-lt"/>
                      <a:ea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450</a:t>
                  </a:r>
                </a:p>
              </cx:txPr>
              <cx:visibility seriesName="0" categoryName="0" value="1"/>
              <cx:separator>, </cx:separator>
            </cx:dataLabel>
            <cx:dataLabel idx="3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>
                      <a:solidFill>
                        <a:srgbClr val="36A8E1"/>
                      </a:solidFill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80</a:t>
                  </a:r>
                </a:p>
              </cx:txPr>
              <cx:visibility seriesName="0" categoryName="0" value="1"/>
              <cx:separator>, </cx:separator>
            </cx:dataLabel>
            <cx:dataLabel idx="4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>
                      <a:solidFill>
                        <a:srgbClr val="36A8E1"/>
                      </a:solidFill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120</a:t>
                  </a:r>
                </a:p>
              </cx:txPr>
              <cx:visibility seriesName="0" categoryName="0" value="1"/>
              <cx:separator>, </cx:separator>
            </cx:dataLabel>
            <cx:dataLabel idx="5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>
                      <a:solidFill>
                        <a:srgbClr val="36A8E1"/>
                      </a:solidFill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130</a:t>
                  </a:r>
                </a:p>
              </cx:txPr>
              <cx:visibility seriesName="0" categoryName="0" value="1"/>
              <cx:separator>, </cx:separator>
            </cx:dataLabel>
            <cx:dataLabel idx="6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>
                      <a:solidFill>
                        <a:srgbClr val="36A8E1"/>
                      </a:solidFill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130</a:t>
                  </a:r>
                </a:p>
              </cx:txPr>
              <cx:visibility seriesName="0" categoryName="0" value="1"/>
              <cx:separator>, </cx:separator>
            </cx:dataLabel>
            <cx:dataLabel idx="7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>
                      <a:solidFill>
                        <a:srgbClr val="36A8E1"/>
                      </a:solidFill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100</a:t>
                  </a:r>
                </a:p>
              </cx:txPr>
              <cx:visibility seriesName="0" categoryName="0" value="1"/>
              <cx:separator>, </cx:separator>
            </cx:dataLabel>
            <cx:dataLabel idx="8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>
                      <a:solidFill>
                        <a:srgbClr val="36A8E1"/>
                      </a:solidFill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100</a:t>
                  </a:r>
                </a:p>
              </cx:txPr>
              <cx:visibility seriesName="0" categoryName="0" value="1"/>
              <cx:separator>, </cx:separator>
            </cx:dataLabel>
            <cx:dataLabel idx="9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>
                      <a:solidFill>
                        <a:srgbClr val="36A8E1"/>
                      </a:solidFill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60</a:t>
                  </a:r>
                </a:p>
              </cx:txPr>
              <cx:visibility seriesName="0" categoryName="0" value="1"/>
              <cx:separator>, </cx:separator>
            </cx:dataLabel>
            <cx:dataLabel idx="10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>
                      <a:solidFill>
                        <a:srgbClr val="36A8E1"/>
                      </a:solidFill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60</a:t>
                  </a:r>
                </a:p>
              </cx:txPr>
              <cx:visibility seriesName="0" categoryName="0" value="1"/>
              <cx:separator>, </cx:separator>
            </cx:dataLabel>
            <cx:dataLabel idx="11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>
                      <a:solidFill>
                        <a:srgbClr val="36A8E1"/>
                      </a:solidFill>
                    </a:defRPr>
                  </a:pPr>
                  <a:r>
                    <a:rPr lang="fr-FR" sz="1050" b="1">
                      <a:solidFill>
                        <a:srgbClr val="36A8E1"/>
                      </a:solidFill>
                      <a:latin typeface="+mn-lt"/>
                      <a:cs typeface="Arial" panose="020B0604020202020204" pitchFamily="34" charset="0"/>
                    </a:rPr>
                    <a:t>80</a:t>
                  </a:r>
                </a:p>
              </cx:txPr>
              <cx:visibility seriesName="0" categoryName="0" value="1"/>
              <cx:separator>, </cx:separator>
            </cx:dataLabel>
            <cx:dataLabel idx="12" pos="outEnd">
              <cx:numFmt formatCode="# 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fr-FR" sz="11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fr-FR" sz="1050"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cs typeface="Arial" panose="020B0604020202020204" pitchFamily="34" charset="0"/>
                    </a:rPr>
                    <a:t>29 530</a:t>
                  </a:r>
                </a:p>
              </cx:txPr>
              <cx:visibility seriesName="0" categoryName="0" value="1"/>
              <cx:separator>, </cx:separator>
            </cx:dataLabel>
          </cx:dataLabels>
          <cx:dataId val="0"/>
          <cx:layoutPr>
            <cx:visibility connectorLines="1"/>
            <cx:subtotals>
              <cx:idx val="12"/>
            </cx:subtotals>
          </cx:layoutPr>
        </cx:series>
      </cx:plotAreaRegion>
      <cx:axis id="0">
        <cx:catScaling gapWidth="0.5"/>
        <cx:tickLabels/>
        <cx:spPr>
          <a:ln w="3175">
            <a:solidFill>
              <a:srgbClr val="C7C7C7"/>
            </a:solidFill>
          </a:ln>
        </cx:spPr>
        <cx:txPr>
          <a:bodyPr spcFirstLastPara="1" vertOverflow="ellipsis" wrap="square" lIns="0" tIns="0" rIns="0" bIns="0" anchor="ctr" anchorCtr="1"/>
          <a:lstStyle/>
          <a:p>
            <a:pPr>
              <a:defRPr lang="fr-FR"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fr-FR" sz="1100" b="1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endParaRPr>
          </a:p>
        </cx:txPr>
      </cx:axis>
      <cx:axis id="1">
        <cx:valScaling max="29600000" min="28000000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fr-FR" sz="1100" b="1" i="1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r-FR" sz="1100" b="1" i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cs typeface="Arial" panose="020B0604020202020204" pitchFamily="34" charset="0"/>
                  </a:rPr>
                  <a:t>Emploi en personnes physiques</a:t>
                </a:r>
                <a:endParaRPr lang="fr-FR" sz="1000" b="1" i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cs typeface="Arial" panose="020B0604020202020204" pitchFamily="34" charset="0"/>
                </a:endParaRPr>
              </a:p>
            </cx:rich>
          </cx:tx>
        </cx:title>
        <cx:units unit="thousands">
          <cx:unitsLabel>
            <cx:tx>
              <cx:rich>
                <a:bodyPr vertOverflow="overflow" horzOverflow="overflow" wrap="square" lIns="0" tIns="0" rIns="0" bIns="0"/>
                <a:lstStyle/>
                <a:p>
                  <a:pPr algn="ctr" rtl="0">
                    <a:defRPr sz="1100" b="1">
                      <a:solidFill>
                        <a:srgbClr val="7F7F7F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r>
                    <a:rPr lang="fr-FR" sz="1100" b="1">
                      <a:solidFill>
                        <a:srgbClr val="7F7F7F"/>
                      </a:solidFill>
                      <a:latin typeface="Calibri" panose="020F0502020204030204" pitchFamily="34" charset="0"/>
                      <a:cs typeface="Calibri" panose="020F0502020204030204" pitchFamily="34" charset="0"/>
                    </a:rPr>
                    <a:t>Emploi en personnes physiques (en milliers)</a:t>
                  </a:r>
                </a:p>
              </cx:rich>
            </cx:tx>
          </cx:unitsLabel>
        </cx:units>
        <cx:majorGridlines/>
        <cx:tickLabels/>
        <cx:numFmt formatCode="# ##0" sourceLinked="0"/>
        <cx:spPr>
          <a:ln>
            <a:solidFill>
              <a:srgbClr val="C7C7C7"/>
            </a:solidFill>
          </a:ln>
        </cx:spPr>
        <cx:txPr>
          <a:bodyPr spcFirstLastPara="1" vertOverflow="ellipsis" wrap="square" lIns="0" tIns="0" rIns="0" bIns="0" anchor="ctr" anchorCtr="1"/>
          <a:lstStyle/>
          <a:p>
            <a:pPr>
              <a:defRPr lang="fr-FR"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fr-FR" sz="1100" b="1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187988</xdr:rowOff>
    </xdr:from>
    <xdr:to>
      <xdr:col>9</xdr:col>
      <xdr:colOff>451546</xdr:colOff>
      <xdr:row>22</xdr:row>
      <xdr:rowOff>115287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2095"/>
          <a:ext cx="7274556" cy="4213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</xdr:colOff>
      <xdr:row>1</xdr:row>
      <xdr:rowOff>133350</xdr:rowOff>
    </xdr:from>
    <xdr:to>
      <xdr:col>20</xdr:col>
      <xdr:colOff>393621</xdr:colOff>
      <xdr:row>29</xdr:row>
      <xdr:rowOff>38100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645583</xdr:colOff>
      <xdr:row>1</xdr:row>
      <xdr:rowOff>171450</xdr:rowOff>
    </xdr:from>
    <xdr:to>
      <xdr:col>12</xdr:col>
      <xdr:colOff>669583</xdr:colOff>
      <xdr:row>17</xdr:row>
      <xdr:rowOff>3450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3</xdr:row>
      <xdr:rowOff>352424</xdr:rowOff>
    </xdr:from>
    <xdr:to>
      <xdr:col>13</xdr:col>
      <xdr:colOff>580349</xdr:colOff>
      <xdr:row>19</xdr:row>
      <xdr:rowOff>20549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131234</xdr:colOff>
      <xdr:row>3</xdr:row>
      <xdr:rowOff>301625</xdr:rowOff>
    </xdr:from>
    <xdr:to>
      <xdr:col>23</xdr:col>
      <xdr:colOff>197234</xdr:colOff>
      <xdr:row>18</xdr:row>
      <xdr:rowOff>169775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368073</xdr:colOff>
      <xdr:row>3</xdr:row>
      <xdr:rowOff>117000</xdr:rowOff>
    </xdr:from>
    <xdr:to>
      <xdr:col>20</xdr:col>
      <xdr:colOff>613833</xdr:colOff>
      <xdr:row>34</xdr:row>
      <xdr:rowOff>158749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0.46052</cdr:x>
      <cdr:y>0.79055</cdr:y>
    </cdr:from>
    <cdr:to>
      <cdr:x>0.9551</cdr:x>
      <cdr:y>0.79055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4324127" y="4701598"/>
          <a:ext cx="4644000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0.88188</cdr:x>
      <cdr:y>0.03942</cdr:y>
    </cdr:from>
    <cdr:to>
      <cdr:x>0.99955</cdr:x>
      <cdr:y>0.08763</cdr:y>
    </cdr:to>
    <cdr:sp macro="" textlink="">
      <cdr:nvSpPr>
        <cdr:cNvPr id="4" name="ZoneTexte 2"/>
        <cdr:cNvSpPr txBox="1"/>
      </cdr:nvSpPr>
      <cdr:spPr>
        <a:xfrm xmlns:a="http://schemas.openxmlformats.org/drawingml/2006/main">
          <a:off x="8280628" y="234441"/>
          <a:ext cx="1104908" cy="286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rgbClr val="22AAE2"/>
              </a:solidFill>
            </a:rPr>
            <a:t>Variation en 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592125</xdr:colOff>
      <xdr:row>1</xdr:row>
      <xdr:rowOff>147651</xdr:rowOff>
    </xdr:from>
    <xdr:to>
      <xdr:col>19</xdr:col>
      <xdr:colOff>260685</xdr:colOff>
      <xdr:row>28</xdr:row>
      <xdr:rowOff>130340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0.86184</cdr:x>
      <cdr:y>0.0165</cdr:y>
    </cdr:from>
    <cdr:to>
      <cdr:x>1</cdr:x>
      <cdr:y>0.07556</cdr:y>
    </cdr:to>
    <cdr:sp macro="" textlink="">
      <cdr:nvSpPr>
        <cdr:cNvPr id="4" name="ZoneTexte 2"/>
        <cdr:cNvSpPr txBox="1"/>
      </cdr:nvSpPr>
      <cdr:spPr>
        <a:xfrm xmlns:a="http://schemas.openxmlformats.org/drawingml/2006/main">
          <a:off x="7102474" y="75499"/>
          <a:ext cx="1138585" cy="270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rgbClr val="22AAE2"/>
              </a:solidFill>
            </a:rPr>
            <a:t>Variation en %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1</xdr:row>
      <xdr:rowOff>161925</xdr:rowOff>
    </xdr:from>
    <xdr:to>
      <xdr:col>19</xdr:col>
      <xdr:colOff>665626</xdr:colOff>
      <xdr:row>27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0.86178</cdr:x>
      <cdr:y>0.01421</cdr:y>
    </cdr:from>
    <cdr:to>
      <cdr:x>0.99798</cdr:x>
      <cdr:y>0.07382</cdr:y>
    </cdr:to>
    <cdr:sp macro="" textlink="">
      <cdr:nvSpPr>
        <cdr:cNvPr id="4" name="ZoneTexte 2"/>
        <cdr:cNvSpPr txBox="1"/>
      </cdr:nvSpPr>
      <cdr:spPr>
        <a:xfrm xmlns:a="http://schemas.openxmlformats.org/drawingml/2006/main">
          <a:off x="6763746" y="70646"/>
          <a:ext cx="1068979" cy="296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rgbClr val="22AAE2"/>
              </a:solidFill>
            </a:rPr>
            <a:t>Variation en %</a:t>
          </a:r>
        </a:p>
      </cdr:txBody>
    </cdr:sp>
  </cdr:relSizeAnchor>
  <cdr:relSizeAnchor xmlns:cdr="http://schemas.openxmlformats.org/drawingml/2006/chartDrawing">
    <cdr:from>
      <cdr:x>0.4303</cdr:x>
      <cdr:y>0.79879</cdr:y>
    </cdr:from>
    <cdr:to>
      <cdr:x>0.93999</cdr:x>
      <cdr:y>0.79879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3586269" y="3865112"/>
          <a:ext cx="4248000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245472</xdr:colOff>
      <xdr:row>1</xdr:row>
      <xdr:rowOff>30687</xdr:rowOff>
    </xdr:from>
    <xdr:to>
      <xdr:col>15</xdr:col>
      <xdr:colOff>361950</xdr:colOff>
      <xdr:row>24</xdr:row>
      <xdr:rowOff>9524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571500</xdr:colOff>
      <xdr:row>30</xdr:row>
      <xdr:rowOff>169333</xdr:rowOff>
    </xdr:from>
    <xdr:to>
      <xdr:col>22</xdr:col>
      <xdr:colOff>116417</xdr:colOff>
      <xdr:row>32</xdr:row>
      <xdr:rowOff>84666</xdr:rowOff>
    </xdr:to>
    <xdr:sp macro="" textlink="">
      <xdr:nvSpPr>
        <xdr:cNvPr id="3" name="ZoneTexte 2"/>
        <xdr:cNvSpPr txBox="1"/>
      </xdr:nvSpPr>
      <xdr:spPr>
        <a:xfrm>
          <a:off x="17849850" y="5893858"/>
          <a:ext cx="1068917" cy="29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36A8E1"/>
              </a:solidFill>
            </a:rPr>
            <a:t>Variation en 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363241</xdr:colOff>
      <xdr:row>2</xdr:row>
      <xdr:rowOff>99377</xdr:rowOff>
    </xdr:from>
    <xdr:to>
      <xdr:col>14</xdr:col>
      <xdr:colOff>784116</xdr:colOff>
      <xdr:row>21</xdr:row>
      <xdr:rowOff>111627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621277</xdr:colOff>
      <xdr:row>6</xdr:row>
      <xdr:rowOff>90272</xdr:rowOff>
    </xdr:from>
    <xdr:to>
      <xdr:col>12</xdr:col>
      <xdr:colOff>572846</xdr:colOff>
      <xdr:row>7</xdr:row>
      <xdr:rowOff>66056</xdr:rowOff>
    </xdr:to>
    <xdr:sp macro="" textlink="">
      <xdr:nvSpPr>
        <xdr:cNvPr id="2" name="ZoneTexte 1"/>
        <xdr:cNvSpPr txBox="1"/>
      </xdr:nvSpPr>
      <xdr:spPr>
        <a:xfrm>
          <a:off x="8908027" y="1209460"/>
          <a:ext cx="991382" cy="166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rgbClr val="36A8E1"/>
              </a:solidFill>
            </a:rPr>
            <a:t>Ensemble</a:t>
          </a:r>
        </a:p>
      </xdr:txBody>
    </xdr:sp>
    <xdr:clientData/>
  </xdr:twoCellAnchor>
  <xdr:twoCellAnchor>
    <xdr:from>
      <xdr:col>10</xdr:col>
      <xdr:colOff>192116</xdr:colOff>
      <xdr:row>11</xdr:row>
      <xdr:rowOff>1723</xdr:rowOff>
    </xdr:from>
    <xdr:to>
      <xdr:col>12</xdr:col>
      <xdr:colOff>563563</xdr:colOff>
      <xdr:row>12</xdr:row>
      <xdr:rowOff>10764</xdr:rowOff>
    </xdr:to>
    <xdr:sp macro="" textlink="">
      <xdr:nvSpPr>
        <xdr:cNvPr id="5" name="ZoneTexte 4"/>
        <xdr:cNvSpPr txBox="1"/>
      </xdr:nvSpPr>
      <xdr:spPr>
        <a:xfrm>
          <a:off x="7716866" y="2073411"/>
          <a:ext cx="2173260" cy="199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rgbClr val="C01718"/>
              </a:solidFill>
            </a:rPr>
            <a:t>Titulaires au plus du baccalauréat</a:t>
          </a:r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0.86088</cdr:x>
      <cdr:y>0.93518</cdr:y>
    </cdr:from>
    <cdr:to>
      <cdr:x>1</cdr:x>
      <cdr:y>1</cdr:y>
    </cdr:to>
    <cdr:sp macro="" textlink="">
      <cdr:nvSpPr>
        <cdr:cNvPr id="2" name="Zone de texte 28"/>
        <cdr:cNvSpPr txBox="1"/>
      </cdr:nvSpPr>
      <cdr:spPr>
        <a:xfrm xmlns:a="http://schemas.openxmlformats.org/drawingml/2006/main">
          <a:off x="6660153" y="4077700"/>
          <a:ext cx="1076325" cy="282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r">
            <a:lnSpc>
              <a:spcPct val="107000"/>
            </a:lnSpc>
            <a:spcAft>
              <a:spcPts val="800"/>
            </a:spcAft>
          </a:pPr>
          <a:r>
            <a:rPr lang="fr-FR" sz="1050" b="1">
              <a:solidFill>
                <a:srgbClr val="36A8E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Variation en %</a:t>
          </a:r>
          <a:endParaRPr lang="fr-FR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1144058</xdr:colOff>
      <xdr:row>18</xdr:row>
      <xdr:rowOff>119310</xdr:rowOff>
    </xdr:from>
    <xdr:to>
      <xdr:col>12</xdr:col>
      <xdr:colOff>485776</xdr:colOff>
      <xdr:row>52</xdr:row>
      <xdr:rowOff>104775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0.02265</cdr:x>
      <cdr:y>0.91667</cdr:y>
    </cdr:from>
    <cdr:to>
      <cdr:x>0.12595</cdr:x>
      <cdr:y>0.95431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232762" y="5923924"/>
          <a:ext cx="1061579" cy="243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rgbClr val="E67D0A"/>
              </a:solidFill>
            </a:rPr>
            <a:t>Variation en %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17009</xdr:colOff>
      <xdr:row>27</xdr:row>
      <xdr:rowOff>29657</xdr:rowOff>
    </xdr:from>
    <xdr:to>
      <xdr:col>3</xdr:col>
      <xdr:colOff>637835</xdr:colOff>
      <xdr:row>65</xdr:row>
      <xdr:rowOff>85044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F5EE964-9516-4BD9-8977-74E3BB804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752474</xdr:colOff>
      <xdr:row>2</xdr:row>
      <xdr:rowOff>79060</xdr:rowOff>
    </xdr:from>
    <xdr:to>
      <xdr:col>18</xdr:col>
      <xdr:colOff>114300</xdr:colOff>
      <xdr:row>31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80DECCB-CE3B-46AE-A402-F96F2161A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1575289</xdr:colOff>
      <xdr:row>15</xdr:row>
      <xdr:rowOff>73269</xdr:rowOff>
    </xdr:from>
    <xdr:to>
      <xdr:col>11</xdr:col>
      <xdr:colOff>244231</xdr:colOff>
      <xdr:row>44</xdr:row>
      <xdr:rowOff>36635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0.85359</cdr:x>
      <cdr:y>0.91762</cdr:y>
    </cdr:from>
    <cdr:to>
      <cdr:x>1</cdr:x>
      <cdr:y>0.97388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8909439" y="5035784"/>
          <a:ext cx="1528170" cy="308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>
              <a:solidFill>
                <a:srgbClr val="36A8E1"/>
              </a:solidFill>
            </a:rPr>
            <a:t>Part</a:t>
          </a:r>
          <a:r>
            <a:rPr lang="fr-FR" sz="1100" b="1" baseline="0">
              <a:solidFill>
                <a:srgbClr val="36A8E1"/>
              </a:solidFill>
            </a:rPr>
            <a:t> de diplômés </a:t>
          </a:r>
          <a:br>
            <a:rPr lang="fr-FR" sz="1100" b="1" baseline="0">
              <a:solidFill>
                <a:srgbClr val="36A8E1"/>
              </a:solidFill>
            </a:rPr>
          </a:br>
          <a:r>
            <a:rPr lang="fr-FR" sz="1100" b="1" baseline="0">
              <a:solidFill>
                <a:srgbClr val="36A8E1"/>
              </a:solidFill>
            </a:rPr>
            <a:t>du supérieur en 2030</a:t>
          </a:r>
          <a:endParaRPr lang="fr-FR" sz="1100" b="1">
            <a:solidFill>
              <a:srgbClr val="36A8E1"/>
            </a:solidFill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300038</xdr:colOff>
      <xdr:row>4</xdr:row>
      <xdr:rowOff>57150</xdr:rowOff>
    </xdr:from>
    <xdr:to>
      <xdr:col>18</xdr:col>
      <xdr:colOff>1638038</xdr:colOff>
      <xdr:row>33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0.97161</cdr:x>
      <cdr:y>0.13913</cdr:y>
    </cdr:from>
    <cdr:to>
      <cdr:x>0.9912</cdr:x>
      <cdr:y>0.86087</cdr:y>
    </cdr:to>
    <cdr:sp macro="" textlink="">
      <cdr:nvSpPr>
        <cdr:cNvPr id="2" name="ZoneTexte 2"/>
        <cdr:cNvSpPr txBox="1"/>
      </cdr:nvSpPr>
      <cdr:spPr>
        <a:xfrm xmlns:a="http://schemas.openxmlformats.org/drawingml/2006/main" rot="5400000">
          <a:off x="7408855" y="2644785"/>
          <a:ext cx="3952871" cy="187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>
              <a:solidFill>
                <a:schemeClr val="tx1">
                  <a:lumMod val="50000"/>
                  <a:lumOff val="50000"/>
                </a:schemeClr>
              </a:solidFill>
            </a:rPr>
            <a:t>Part</a:t>
          </a:r>
          <a:r>
            <a:rPr lang="fr-FR" sz="1100" b="1" baseline="0">
              <a:solidFill>
                <a:schemeClr val="tx1">
                  <a:lumMod val="50000"/>
                  <a:lumOff val="50000"/>
                </a:schemeClr>
              </a:solidFill>
            </a:rPr>
            <a:t> de personnes n'ayant pas dépassé le baccalauréat en 2030</a:t>
          </a:r>
          <a:endParaRPr lang="fr-FR" sz="1100" b="1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13</xdr:row>
      <xdr:rowOff>142875</xdr:rowOff>
    </xdr:from>
    <xdr:to>
      <xdr:col>17</xdr:col>
      <xdr:colOff>685800</xdr:colOff>
      <xdr:row>39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0.46455</cdr:x>
      <cdr:y>0.72098</cdr:y>
    </cdr:from>
    <cdr:to>
      <cdr:x>0.77201</cdr:x>
      <cdr:y>0.76835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843045" y="2595528"/>
          <a:ext cx="1881651" cy="170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>
              <a:solidFill>
                <a:srgbClr val="E67D0A"/>
              </a:solidFill>
            </a:rPr>
            <a:t>Diplômés du supérieur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0.0605</cdr:x>
      <cdr:y>0.44203</cdr:y>
    </cdr:from>
    <cdr:to>
      <cdr:x>0.25119</cdr:x>
      <cdr:y>0.53386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2172533"/>
          <a:ext cx="1531155" cy="451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Génération 1925-1945</a:t>
          </a:r>
        </a:p>
        <a:p xmlns:a="http://schemas.openxmlformats.org/drawingml/2006/main">
          <a:pPr algn="ctr" rtl="0">
            <a:defRPr sz="1000"/>
          </a:pPr>
          <a:r>
            <a:rPr lang="fr-FR" sz="105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600 000 personnes âgées </a:t>
          </a:r>
        </a:p>
        <a:p xmlns:a="http://schemas.openxmlformats.org/drawingml/2006/main">
          <a:pPr algn="ctr" rtl="0">
            <a:defRPr sz="1000"/>
          </a:pPr>
          <a:r>
            <a:rPr lang="fr-FR" sz="105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de 85 ans et plus en 2030</a:t>
          </a:r>
        </a:p>
      </cdr:txBody>
    </cdr:sp>
  </cdr:relSizeAnchor>
  <cdr:relSizeAnchor xmlns:cdr="http://schemas.openxmlformats.org/drawingml/2006/chartDrawing">
    <cdr:from>
      <cdr:x>0.05416</cdr:x>
      <cdr:y>0.54956</cdr:y>
    </cdr:from>
    <cdr:to>
      <cdr:x>0.25591</cdr:x>
      <cdr:y>0.54956</cdr:y>
    </cdr:to>
    <cdr:sp macro="" textlink="">
      <cdr:nvSpPr>
        <cdr:cNvPr id="10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4882" y="2701032"/>
          <a:ext cx="162000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triangle"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0.23343</cdr:x>
      <cdr:y>0.02621</cdr:y>
    </cdr:from>
    <cdr:to>
      <cdr:x>0.61933</cdr:x>
      <cdr:y>0.08271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4368" y="128829"/>
          <a:ext cx="3098613" cy="277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Génération 1946-1974 : les </a:t>
          </a:r>
          <a:r>
            <a:rPr lang="fr-FR" sz="1050" b="1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baby-boomers</a:t>
          </a:r>
        </a:p>
        <a:p xmlns:a="http://schemas.openxmlformats.org/drawingml/2006/main">
          <a:pPr algn="ctr" rtl="0">
            <a:defRPr sz="1000"/>
          </a:pPr>
          <a:r>
            <a:rPr lang="fr-FR" sz="105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830 000 personnes âgées</a:t>
          </a:r>
          <a:r>
            <a:rPr lang="fr-FR" sz="10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 de 56 à 84 ans en 2030</a:t>
          </a:r>
          <a:endParaRPr lang="fr-FR" sz="105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0.28452</cdr:x>
      <cdr:y>0.09028</cdr:y>
    </cdr:from>
    <cdr:to>
      <cdr:x>0.558</cdr:x>
      <cdr:y>0.09028</cdr:y>
    </cdr:to>
    <cdr:sp macro="" textlink="">
      <cdr:nvSpPr>
        <cdr:cNvPr id="1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84536" y="443717"/>
          <a:ext cx="219600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triangle"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0.59905</cdr:x>
      <cdr:y>0.47948</cdr:y>
    </cdr:from>
    <cdr:to>
      <cdr:x>0.98221</cdr:x>
      <cdr:y>0.54651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0125" y="2356617"/>
          <a:ext cx="3076575" cy="32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Génération 1975-2015</a:t>
          </a:r>
        </a:p>
        <a:p xmlns:a="http://schemas.openxmlformats.org/drawingml/2006/main">
          <a:pPr algn="ctr" rtl="0">
            <a:defRPr sz="1000"/>
          </a:pPr>
          <a:r>
            <a:rPr lang="fr-FR" sz="105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765 000 personnes</a:t>
          </a:r>
          <a:r>
            <a:rPr lang="fr-FR" sz="10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 âgées de 15</a:t>
          </a:r>
          <a:r>
            <a:rPr lang="fr-FR" sz="105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 à 55 ans en 2030</a:t>
          </a:r>
        </a:p>
      </cdr:txBody>
    </cdr:sp>
  </cdr:relSizeAnchor>
  <cdr:relSizeAnchor xmlns:cdr="http://schemas.openxmlformats.org/drawingml/2006/chartDrawing">
    <cdr:from>
      <cdr:x>0.57767</cdr:x>
      <cdr:y>0.48144</cdr:y>
    </cdr:from>
    <cdr:to>
      <cdr:x>0.98566</cdr:x>
      <cdr:y>0.48144</cdr:y>
    </cdr:to>
    <cdr:sp macro="" textlink="">
      <cdr:nvSpPr>
        <cdr:cNvPr id="14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8420" y="2366249"/>
          <a:ext cx="327600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triangle"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0.25052</cdr:x>
      <cdr:y>0.71539</cdr:y>
    </cdr:from>
    <cdr:to>
      <cdr:x>0.39698</cdr:x>
      <cdr:y>0.74328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1569" y="3516070"/>
          <a:ext cx="1176012" cy="137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59-63 ans en 2000</a:t>
          </a:r>
          <a:endParaRPr lang="fr-FR" sz="100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0.20388</cdr:x>
      <cdr:y>0.71707</cdr:y>
    </cdr:from>
    <cdr:to>
      <cdr:x>0.25387</cdr:x>
      <cdr:y>0.73349</cdr:y>
    </cdr:to>
    <cdr:sp macro="" textlink="">
      <cdr:nvSpPr>
        <cdr:cNvPr id="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39027" y="3506185"/>
          <a:ext cx="401884" cy="802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solid"/>
          <a:round/>
          <a:headEnd/>
          <a:tailEnd type="non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0.42612</cdr:x>
      <cdr:y>0.22676</cdr:y>
    </cdr:from>
    <cdr:to>
      <cdr:x>0.57378</cdr:x>
      <cdr:y>0.26253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1602" y="1114513"/>
          <a:ext cx="1185647" cy="175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59-63 ans en 2019</a:t>
          </a:r>
          <a:endParaRPr lang="fr-FR" sz="105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0.39132</cdr:x>
      <cdr:y>0.21085</cdr:y>
    </cdr:from>
    <cdr:to>
      <cdr:x>0.4413</cdr:x>
      <cdr:y>0.22727</cdr:y>
    </cdr:to>
    <cdr:sp macro="" textlink="">
      <cdr:nvSpPr>
        <cdr:cNvPr id="16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42133" y="1036326"/>
          <a:ext cx="401318" cy="807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solid"/>
          <a:round/>
          <a:headEnd/>
          <a:tailEnd type="non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0.55555</cdr:x>
      <cdr:y>0.12826</cdr:y>
    </cdr:from>
    <cdr:to>
      <cdr:x>0.70441</cdr:x>
      <cdr:y>0.16206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0870" y="630365"/>
          <a:ext cx="1195283" cy="166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59-63 ans en 2030</a:t>
          </a:r>
          <a:endParaRPr lang="fr-FR" sz="1050" b="1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0.51256</cdr:x>
      <cdr:y>0.10342</cdr:y>
    </cdr:from>
    <cdr:to>
      <cdr:x>0.5637</cdr:x>
      <cdr:y>0.13835</cdr:y>
    </cdr:to>
    <cdr:sp macro="" textlink="">
      <cdr:nvSpPr>
        <cdr:cNvPr id="18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10335" y="511069"/>
          <a:ext cx="410109" cy="1726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solid"/>
          <a:round/>
          <a:headEnd/>
          <a:tailEnd type="non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0.6597</cdr:x>
      <cdr:y>0.23465</cdr:y>
    </cdr:from>
    <cdr:to>
      <cdr:x>0.81453</cdr:x>
      <cdr:y>0.27041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7131" y="1153301"/>
          <a:ext cx="1243219" cy="175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59-63 ans en 2040</a:t>
          </a:r>
          <a:endParaRPr lang="fr-FR" sz="105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0.61408</cdr:x>
      <cdr:y>0.23256</cdr:y>
    </cdr:from>
    <cdr:to>
      <cdr:x>0.6642</cdr:x>
      <cdr:y>0.25464</cdr:y>
    </cdr:to>
    <cdr:sp macro="" textlink="">
      <cdr:nvSpPr>
        <cdr:cNvPr id="2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930775" y="1143000"/>
          <a:ext cx="402469" cy="1085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solid"/>
          <a:round/>
          <a:headEnd/>
          <a:tailEnd type="non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0.84517</cdr:x>
      <cdr:y>0.16568</cdr:y>
    </cdr:from>
    <cdr:to>
      <cdr:x>1</cdr:x>
      <cdr:y>0.20144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6356" y="814308"/>
          <a:ext cx="1243219" cy="175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21-25 ans en 2030</a:t>
          </a:r>
          <a:endParaRPr lang="fr-FR" sz="105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0.8968</cdr:x>
      <cdr:y>0.19961</cdr:y>
    </cdr:from>
    <cdr:to>
      <cdr:x>0.90273</cdr:x>
      <cdr:y>0.25388</cdr:y>
    </cdr:to>
    <cdr:sp macro="" textlink="">
      <cdr:nvSpPr>
        <cdr:cNvPr id="20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200933" y="981074"/>
          <a:ext cx="47592" cy="2667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solid"/>
          <a:round/>
          <a:headEnd/>
          <a:tailEnd type="non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0.83083</cdr:x>
      <cdr:y>0.35917</cdr:y>
    </cdr:from>
    <cdr:to>
      <cdr:x>0.98566</cdr:x>
      <cdr:y>0.39493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44" y="1780212"/>
          <a:ext cx="1240741" cy="177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anose="020B0604020202020204" pitchFamily="34" charset="0"/>
            </a:rPr>
            <a:t>21-25 ans en 2019</a:t>
          </a:r>
          <a:endParaRPr lang="fr-FR" sz="105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0.7999</cdr:x>
      <cdr:y>0.38324</cdr:y>
    </cdr:from>
    <cdr:to>
      <cdr:x>0.83886</cdr:x>
      <cdr:y>0.40078</cdr:y>
    </cdr:to>
    <cdr:sp macro="" textlink="">
      <cdr:nvSpPr>
        <cdr:cNvPr id="2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10062" y="1899526"/>
          <a:ext cx="312208" cy="869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solid"/>
          <a:round/>
          <a:headEnd/>
          <a:tailEnd type="non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1647827</xdr:colOff>
      <xdr:row>18</xdr:row>
      <xdr:rowOff>104782</xdr:rowOff>
    </xdr:from>
    <xdr:to>
      <xdr:col>9</xdr:col>
      <xdr:colOff>457200</xdr:colOff>
      <xdr:row>48</xdr:row>
      <xdr:rowOff>149782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0.87673</cdr:x>
      <cdr:y>0.00509</cdr:y>
    </cdr:from>
    <cdr:to>
      <cdr:x>1</cdr:x>
      <cdr:y>0.04923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8624574" y="29331"/>
          <a:ext cx="1212632" cy="254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rgbClr val="36A8E1"/>
              </a:solidFill>
              <a:latin typeface="+mn-lt"/>
              <a:cs typeface="Arial" panose="020B0604020202020204" pitchFamily="34" charset="0"/>
            </a:rPr>
            <a:t>Effectifs des départs</a:t>
          </a:r>
          <a:r>
            <a:rPr lang="fr-FR" sz="1000" b="1" baseline="0">
              <a:solidFill>
                <a:srgbClr val="36A8E1"/>
              </a:solidFill>
              <a:latin typeface="+mn-lt"/>
              <a:cs typeface="Arial" panose="020B0604020202020204" pitchFamily="34" charset="0"/>
            </a:rPr>
            <a:t> en milliers</a:t>
          </a:r>
          <a:endParaRPr lang="fr-FR" sz="1000" b="1">
            <a:solidFill>
              <a:srgbClr val="36A8E1"/>
            </a:solidFill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313711</xdr:colOff>
      <xdr:row>18</xdr:row>
      <xdr:rowOff>164076</xdr:rowOff>
    </xdr:from>
    <xdr:to>
      <xdr:col>9</xdr:col>
      <xdr:colOff>751859</xdr:colOff>
      <xdr:row>50</xdr:row>
      <xdr:rowOff>6540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0.87422</cdr:x>
      <cdr:y>0.01644</cdr:y>
    </cdr:from>
    <cdr:to>
      <cdr:x>1</cdr:x>
      <cdr:y>0.06012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8605879" y="97624"/>
          <a:ext cx="1238207" cy="2593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rgbClr val="E67D0A"/>
              </a:solidFill>
              <a:latin typeface="+mn-lt"/>
              <a:cs typeface="Arial" panose="020B0604020202020204" pitchFamily="34" charset="0"/>
            </a:rPr>
            <a:t>Effectifs des départs</a:t>
          </a:r>
          <a:r>
            <a:rPr lang="fr-FR" sz="1000" b="1" baseline="0">
              <a:solidFill>
                <a:srgbClr val="E67D0A"/>
              </a:solidFill>
              <a:latin typeface="+mn-lt"/>
              <a:cs typeface="Arial" panose="020B0604020202020204" pitchFamily="34" charset="0"/>
            </a:rPr>
            <a:t> en milliers</a:t>
          </a:r>
          <a:endParaRPr lang="fr-FR" sz="1000" b="1">
            <a:solidFill>
              <a:srgbClr val="E67D0A"/>
            </a:solidFill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56</xdr:row>
      <xdr:rowOff>47624</xdr:rowOff>
    </xdr:from>
    <xdr:to>
      <xdr:col>11</xdr:col>
      <xdr:colOff>257175</xdr:colOff>
      <xdr:row>77</xdr:row>
      <xdr:rowOff>133349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2</xdr:row>
      <xdr:rowOff>171450</xdr:rowOff>
    </xdr:from>
    <xdr:to>
      <xdr:col>14</xdr:col>
      <xdr:colOff>302528</xdr:colOff>
      <xdr:row>17</xdr:row>
      <xdr:rowOff>173016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18</xdr:row>
      <xdr:rowOff>42859</xdr:rowOff>
    </xdr:from>
    <xdr:to>
      <xdr:col>10</xdr:col>
      <xdr:colOff>107155</xdr:colOff>
      <xdr:row>50</xdr:row>
      <xdr:rowOff>47624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0.83103</cdr:x>
      <cdr:y>0.89436</cdr:y>
    </cdr:from>
    <cdr:to>
      <cdr:x>1</cdr:x>
      <cdr:y>0.94801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8724900" y="5464799"/>
          <a:ext cx="1774030" cy="32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>
              <a:solidFill>
                <a:srgbClr val="36A8E1"/>
              </a:solidFill>
              <a:latin typeface="+mn-lt"/>
              <a:cs typeface="Arial" panose="020B0604020202020204" pitchFamily="34" charset="0"/>
            </a:rPr>
            <a:t>Part dans l'emploi en 2019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367392</xdr:colOff>
      <xdr:row>18</xdr:row>
      <xdr:rowOff>2</xdr:rowOff>
    </xdr:from>
    <xdr:to>
      <xdr:col>3</xdr:col>
      <xdr:colOff>2419347</xdr:colOff>
      <xdr:row>43</xdr:row>
      <xdr:rowOff>27215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160207</xdr:colOff>
      <xdr:row>1</xdr:row>
      <xdr:rowOff>166560</xdr:rowOff>
    </xdr:from>
    <xdr:to>
      <xdr:col>15</xdr:col>
      <xdr:colOff>376207</xdr:colOff>
      <xdr:row>29</xdr:row>
      <xdr:rowOff>43296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563656</xdr:colOff>
      <xdr:row>1</xdr:row>
      <xdr:rowOff>193301</xdr:rowOff>
    </xdr:from>
    <xdr:to>
      <xdr:col>16</xdr:col>
      <xdr:colOff>514350</xdr:colOff>
      <xdr:row>29</xdr:row>
      <xdr:rowOff>66676</xdr:rowOff>
    </xdr:to>
    <xdr:grpSp>
      <xdr:nvGrpSpPr>
        <xdr:cNvPr id="2" name="Groupe 1"/>
        <xdr:cNvGrpSpPr/>
      </xdr:nvGrpSpPr>
      <xdr:grpSpPr>
        <a:xfrm>
          <a:off x="4021231" y="393326"/>
          <a:ext cx="9094694" cy="5597900"/>
          <a:chOff x="7633650" y="-89264"/>
          <a:chExt cx="7829550" cy="4697691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aphique 2"/>
              <xdr:cNvGraphicFramePr/>
            </xdr:nvGraphicFramePr>
            <xdr:xfrm>
              <a:off x="7633650" y="-89264"/>
              <a:ext cx="7829550" cy="462915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r-FR" sz="1100"/>
                  <a:t>Ce graphique n’est pas disponible dans votre version d’Excel.
La modification de cette forme ou l’enregistrement de ce classeur dans un autre format de fichier endommagera le graphique de façon irréparable.</a:t>
                </a:r>
              </a:p>
            </xdr:txBody>
          </xdr:sp>
        </mc:Fallback>
      </mc:AlternateContent>
      <xdr:sp macro="" textlink="">
        <xdr:nvSpPr>
          <xdr:cNvPr id="4" name="Accolade fermante 3"/>
          <xdr:cNvSpPr/>
        </xdr:nvSpPr>
        <xdr:spPr>
          <a:xfrm rot="5400000">
            <a:off x="12473867" y="1994294"/>
            <a:ext cx="117216" cy="4631450"/>
          </a:xfrm>
          <a:prstGeom prst="rightBrac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 b="1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5" name="ZoneTexte 4"/>
          <xdr:cNvSpPr txBox="1"/>
        </xdr:nvSpPr>
        <xdr:spPr>
          <a:xfrm>
            <a:off x="12240275" y="4370302"/>
            <a:ext cx="79057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 b="1">
                <a:solidFill>
                  <a:schemeClr val="tx1">
                    <a:lumMod val="50000"/>
                    <a:lumOff val="50000"/>
                  </a:schemeClr>
                </a:solidFill>
              </a:rPr>
              <a:t>Projection</a:t>
            </a: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736176</xdr:colOff>
      <xdr:row>1</xdr:row>
      <xdr:rowOff>79003</xdr:rowOff>
    </xdr:from>
    <xdr:to>
      <xdr:col>20</xdr:col>
      <xdr:colOff>550176</xdr:colOff>
      <xdr:row>23</xdr:row>
      <xdr:rowOff>17503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535342</xdr:colOff>
      <xdr:row>27</xdr:row>
      <xdr:rowOff>21965</xdr:rowOff>
    </xdr:from>
    <xdr:to>
      <xdr:col>19</xdr:col>
      <xdr:colOff>391342</xdr:colOff>
      <xdr:row>49</xdr:row>
      <xdr:rowOff>150965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327027</xdr:rowOff>
    </xdr:from>
    <xdr:to>
      <xdr:col>18</xdr:col>
      <xdr:colOff>288924</xdr:colOff>
      <xdr:row>25</xdr:row>
      <xdr:rowOff>133350</xdr:rowOff>
    </xdr:to>
    <xdr:grpSp>
      <xdr:nvGrpSpPr>
        <xdr:cNvPr id="2" name="Groupe 1"/>
        <xdr:cNvGrpSpPr/>
      </xdr:nvGrpSpPr>
      <xdr:grpSpPr>
        <a:xfrm>
          <a:off x="3429000" y="733427"/>
          <a:ext cx="10575924" cy="4568823"/>
          <a:chOff x="8632825" y="514352"/>
          <a:chExt cx="10575924" cy="4568823"/>
        </a:xfrm>
      </xdr:grpSpPr>
      <xdr:graphicFrame macro="">
        <xdr:nvGraphicFramePr>
          <xdr:cNvPr id="3" name="Graphique 2"/>
          <xdr:cNvGraphicFramePr>
            <a:graphicFrameLocks/>
          </xdr:cNvGraphicFramePr>
        </xdr:nvGraphicFramePr>
        <xdr:xfrm>
          <a:off x="8632825" y="514352"/>
          <a:ext cx="10440000" cy="45688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ZoneTexte 3"/>
          <xdr:cNvSpPr txBox="1"/>
        </xdr:nvSpPr>
        <xdr:spPr>
          <a:xfrm>
            <a:off x="16789400" y="565314"/>
            <a:ext cx="2419349" cy="436786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 sz="1100" b="1">
                <a:solidFill>
                  <a:srgbClr val="36A8E1"/>
                </a:solidFill>
              </a:rPr>
              <a:t>Créations nettes d’emplois occupés par des diplômés du supérieur</a:t>
            </a: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2</xdr:row>
      <xdr:rowOff>457201</xdr:rowOff>
    </xdr:from>
    <xdr:to>
      <xdr:col>18</xdr:col>
      <xdr:colOff>127600</xdr:colOff>
      <xdr:row>27</xdr:row>
      <xdr:rowOff>33746</xdr:rowOff>
    </xdr:to>
    <xdr:grpSp>
      <xdr:nvGrpSpPr>
        <xdr:cNvPr id="2" name="Groupe 1"/>
        <xdr:cNvGrpSpPr/>
      </xdr:nvGrpSpPr>
      <xdr:grpSpPr>
        <a:xfrm>
          <a:off x="3403600" y="876301"/>
          <a:ext cx="10440000" cy="4910545"/>
          <a:chOff x="8780129" y="5570613"/>
          <a:chExt cx="10535689" cy="4445000"/>
        </a:xfrm>
      </xdr:grpSpPr>
      <xdr:graphicFrame macro="">
        <xdr:nvGraphicFramePr>
          <xdr:cNvPr id="3" name="Graphique 2"/>
          <xdr:cNvGraphicFramePr>
            <a:graphicFrameLocks/>
          </xdr:cNvGraphicFramePr>
        </xdr:nvGraphicFramePr>
        <xdr:xfrm>
          <a:off x="8780129" y="5570613"/>
          <a:ext cx="10535689" cy="444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ZoneTexte 3"/>
          <xdr:cNvSpPr txBox="1"/>
        </xdr:nvSpPr>
        <xdr:spPr>
          <a:xfrm>
            <a:off x="16524441" y="9600339"/>
            <a:ext cx="2460749" cy="395376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 sz="1100" b="1">
                <a:solidFill>
                  <a:srgbClr val="E67D0A"/>
                </a:solidFill>
              </a:rPr>
              <a:t>Créations nettes d’emplois occupés par des non-dilpômés du supérieur</a:t>
            </a: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1760681</xdr:colOff>
      <xdr:row>10</xdr:row>
      <xdr:rowOff>66897</xdr:rowOff>
    </xdr:from>
    <xdr:to>
      <xdr:col>11</xdr:col>
      <xdr:colOff>561975</xdr:colOff>
      <xdr:row>36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1875057</xdr:colOff>
      <xdr:row>17</xdr:row>
      <xdr:rowOff>188901</xdr:rowOff>
    </xdr:from>
    <xdr:to>
      <xdr:col>12</xdr:col>
      <xdr:colOff>328183</xdr:colOff>
      <xdr:row>48</xdr:row>
      <xdr:rowOff>48097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0.80293</cdr:x>
      <cdr:y>0.00304</cdr:y>
    </cdr:from>
    <cdr:to>
      <cdr:x>0.95018</cdr:x>
      <cdr:y>0.07591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8039448" y="16564"/>
          <a:ext cx="1474305" cy="397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0.90303</cdr:x>
      <cdr:y>0</cdr:y>
    </cdr:from>
    <cdr:to>
      <cdr:x>1</cdr:x>
      <cdr:y>0.13181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9041645" y="0"/>
          <a:ext cx="970947" cy="728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n-GB" sz="1000" b="1"/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989380</xdr:colOff>
      <xdr:row>17</xdr:row>
      <xdr:rowOff>121876</xdr:rowOff>
    </xdr:from>
    <xdr:to>
      <xdr:col>11</xdr:col>
      <xdr:colOff>497315</xdr:colOff>
      <xdr:row>48</xdr:row>
      <xdr:rowOff>83039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0.80293</cdr:x>
      <cdr:y>0.00304</cdr:y>
    </cdr:from>
    <cdr:to>
      <cdr:x>0.95018</cdr:x>
      <cdr:y>0.07591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8039448" y="16564"/>
          <a:ext cx="1474305" cy="397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285749</xdr:colOff>
      <xdr:row>2</xdr:row>
      <xdr:rowOff>161924</xdr:rowOff>
    </xdr:from>
    <xdr:to>
      <xdr:col>21</xdr:col>
      <xdr:colOff>657224</xdr:colOff>
      <xdr:row>41</xdr:row>
      <xdr:rowOff>161925</xdr:rowOff>
    </xdr:to>
    <xdr:grpSp>
      <xdr:nvGrpSpPr>
        <xdr:cNvPr id="2" name="Groupe 1"/>
        <xdr:cNvGrpSpPr/>
      </xdr:nvGrpSpPr>
      <xdr:grpSpPr>
        <a:xfrm>
          <a:off x="8218713" y="937531"/>
          <a:ext cx="11039475" cy="7429501"/>
          <a:chOff x="11544299" y="657224"/>
          <a:chExt cx="11039475" cy="7429501"/>
        </a:xfrm>
      </xdr:grpSpPr>
      <xdr:grpSp>
        <xdr:nvGrpSpPr>
          <xdr:cNvPr id="3" name="Groupe 2"/>
          <xdr:cNvGrpSpPr/>
        </xdr:nvGrpSpPr>
        <xdr:grpSpPr>
          <a:xfrm>
            <a:off x="11544299" y="657224"/>
            <a:ext cx="11039475" cy="7429501"/>
            <a:chOff x="11944349" y="457199"/>
            <a:chExt cx="11039475" cy="7429501"/>
          </a:xfrm>
        </xdr:grpSpPr>
        <xdr:graphicFrame macro="">
          <xdr:nvGraphicFramePr>
            <xdr:cNvPr id="6" name="Graphique 5"/>
            <xdr:cNvGraphicFramePr/>
          </xdr:nvGraphicFramePr>
          <xdr:xfrm>
            <a:off x="11944349" y="457199"/>
            <a:ext cx="11039475" cy="742950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7" name="Connecteur droit 6"/>
            <xdr:cNvCxnSpPr/>
          </xdr:nvCxnSpPr>
          <xdr:spPr>
            <a:xfrm flipH="1">
              <a:off x="16821150" y="581025"/>
              <a:ext cx="0" cy="6444000"/>
            </a:xfrm>
            <a:prstGeom prst="line">
              <a:avLst/>
            </a:prstGeom>
            <a:ln w="22225">
              <a:solidFill>
                <a:schemeClr val="tx1">
                  <a:lumMod val="50000"/>
                  <a:lumOff val="50000"/>
                </a:schemeClr>
              </a:solidFill>
              <a:headEnd type="triangle" w="lg" len="lg"/>
              <a:tailEnd type="triangl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ZoneTexte 1"/>
          <xdr:cNvSpPr txBox="1"/>
        </xdr:nvSpPr>
        <xdr:spPr>
          <a:xfrm>
            <a:off x="20307300" y="6705600"/>
            <a:ext cx="1971675" cy="4572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eaLnBrk="1" fontAlgn="auto" latinLnBrk="0" hangingPunct="1"/>
            <a:r>
              <a:rPr lang="fr-FR" sz="1100" b="1">
                <a:solidFill>
                  <a:srgbClr val="36A8E1"/>
                </a:solidFill>
                <a:effectLst/>
                <a:latin typeface="+mn-lt"/>
                <a:ea typeface="+mn-ea"/>
                <a:cs typeface="+mn-cs"/>
              </a:rPr>
              <a:t>Des</a:t>
            </a:r>
            <a:r>
              <a:rPr lang="fr-FR" sz="1100" b="1" baseline="0">
                <a:solidFill>
                  <a:srgbClr val="36A8E1"/>
                </a:solidFill>
                <a:effectLst/>
                <a:latin typeface="+mn-lt"/>
                <a:ea typeface="+mn-ea"/>
                <a:cs typeface="+mn-cs"/>
              </a:rPr>
              <a:t> difficultés de recrutement</a:t>
            </a:r>
            <a:endParaRPr lang="fr-FR">
              <a:solidFill>
                <a:srgbClr val="36A8E1"/>
              </a:solidFill>
              <a:effectLst/>
            </a:endParaRPr>
          </a:p>
          <a:p>
            <a:pPr algn="ctr" eaLnBrk="1" fontAlgn="auto" latinLnBrk="0" hangingPunct="1"/>
            <a:r>
              <a:rPr lang="fr-FR" sz="1100" b="1" baseline="0">
                <a:solidFill>
                  <a:srgbClr val="36A8E1"/>
                </a:solidFill>
                <a:effectLst/>
                <a:latin typeface="+mn-lt"/>
                <a:ea typeface="+mn-ea"/>
                <a:cs typeface="+mn-cs"/>
              </a:rPr>
              <a:t>qui se réduiraient</a:t>
            </a:r>
            <a:endParaRPr lang="fr-FR">
              <a:solidFill>
                <a:srgbClr val="36A8E1"/>
              </a:solidFill>
              <a:effectLst/>
            </a:endParaRPr>
          </a:p>
        </xdr:txBody>
      </xdr:sp>
      <xdr:sp macro="" textlink="">
        <xdr:nvSpPr>
          <xdr:cNvPr id="5" name="ZoneTexte 1"/>
          <xdr:cNvSpPr txBox="1"/>
        </xdr:nvSpPr>
        <xdr:spPr>
          <a:xfrm>
            <a:off x="12277725" y="6715125"/>
            <a:ext cx="1971675" cy="4572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eaLnBrk="1" fontAlgn="auto" latinLnBrk="0" hangingPunct="1"/>
            <a:r>
              <a:rPr lang="fr-FR" sz="1100" b="1">
                <a:solidFill>
                  <a:srgbClr val="C01718"/>
                </a:solidFill>
                <a:effectLst/>
                <a:latin typeface="+mn-lt"/>
                <a:ea typeface="+mn-ea"/>
                <a:cs typeface="+mn-cs"/>
              </a:rPr>
              <a:t>Un surplus</a:t>
            </a:r>
            <a:r>
              <a:rPr lang="fr-FR" sz="1100" b="1" baseline="0">
                <a:solidFill>
                  <a:srgbClr val="C01718"/>
                </a:solidFill>
                <a:effectLst/>
                <a:latin typeface="+mn-lt"/>
                <a:ea typeface="+mn-ea"/>
                <a:cs typeface="+mn-cs"/>
              </a:rPr>
              <a:t> de main-d'oeuvre qui s'accentuerait</a:t>
            </a:r>
            <a:endParaRPr lang="fr-FR">
              <a:solidFill>
                <a:srgbClr val="C01718"/>
              </a:solidFill>
              <a:effectLst/>
            </a:endParaRPr>
          </a:p>
        </xdr:txBody>
      </xdr:sp>
    </xdr:grpSp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0.06672</cdr:x>
      <cdr:y>0.02094</cdr:y>
    </cdr:from>
    <cdr:to>
      <cdr:x>0.24533</cdr:x>
      <cdr:y>0.08248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736600" y="155575"/>
          <a:ext cx="1971675" cy="457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1" fontAlgn="auto" latinLnBrk="0" hangingPunct="1"/>
          <a:r>
            <a:rPr lang="fr-FR" sz="1100" b="1">
              <a:solidFill>
                <a:srgbClr val="36A8E1"/>
              </a:solidFill>
              <a:effectLst/>
              <a:latin typeface="+mn-lt"/>
              <a:ea typeface="+mn-ea"/>
              <a:cs typeface="+mn-cs"/>
            </a:rPr>
            <a:t>Un surplus de main-d'oeuvre</a:t>
          </a:r>
          <a:endParaRPr lang="fr-FR">
            <a:solidFill>
              <a:srgbClr val="36A8E1"/>
            </a:solidFill>
            <a:effectLst/>
          </a:endParaRPr>
        </a:p>
        <a:p xmlns:a="http://schemas.openxmlformats.org/drawingml/2006/main">
          <a:pPr algn="ctr" eaLnBrk="1" fontAlgn="auto" latinLnBrk="0" hangingPunct="1"/>
          <a:r>
            <a:rPr lang="fr-FR" sz="1100" b="1" baseline="0">
              <a:solidFill>
                <a:srgbClr val="36A8E1"/>
              </a:solidFill>
              <a:effectLst/>
              <a:latin typeface="+mn-lt"/>
              <a:ea typeface="+mn-ea"/>
              <a:cs typeface="+mn-cs"/>
            </a:rPr>
            <a:t>qui se réduirait</a:t>
          </a:r>
          <a:endParaRPr lang="fr-FR">
            <a:solidFill>
              <a:srgbClr val="36A8E1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0.79494</cdr:x>
      <cdr:y>0.02094</cdr:y>
    </cdr:from>
    <cdr:to>
      <cdr:x>0.97354</cdr:x>
      <cdr:y>0.08248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8775700" y="155575"/>
          <a:ext cx="1971675" cy="457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1" fontAlgn="auto" latinLnBrk="0" hangingPunct="1"/>
          <a:r>
            <a:rPr lang="fr-FR" sz="1100" b="1">
              <a:solidFill>
                <a:srgbClr val="C01718"/>
              </a:solidFill>
              <a:effectLst/>
              <a:latin typeface="+mn-lt"/>
              <a:ea typeface="+mn-ea"/>
              <a:cs typeface="+mn-cs"/>
            </a:rPr>
            <a:t>Des</a:t>
          </a:r>
          <a:r>
            <a:rPr lang="fr-FR" sz="1100" b="1" baseline="0">
              <a:solidFill>
                <a:srgbClr val="C01718"/>
              </a:solidFill>
              <a:effectLst/>
              <a:latin typeface="+mn-lt"/>
              <a:ea typeface="+mn-ea"/>
              <a:cs typeface="+mn-cs"/>
            </a:rPr>
            <a:t> difficultés de recrutement</a:t>
          </a:r>
          <a:endParaRPr lang="fr-FR">
            <a:solidFill>
              <a:srgbClr val="C01718"/>
            </a:solidFill>
            <a:effectLst/>
          </a:endParaRPr>
        </a:p>
        <a:p xmlns:a="http://schemas.openxmlformats.org/drawingml/2006/main">
          <a:pPr algn="ctr" eaLnBrk="1" fontAlgn="auto" latinLnBrk="0" hangingPunct="1"/>
          <a:r>
            <a:rPr lang="fr-FR" sz="1100" b="1" baseline="0">
              <a:solidFill>
                <a:srgbClr val="C01718"/>
              </a:solidFill>
              <a:effectLst/>
              <a:latin typeface="+mn-lt"/>
              <a:ea typeface="+mn-ea"/>
              <a:cs typeface="+mn-cs"/>
            </a:rPr>
            <a:t>qui s'accentueraient</a:t>
          </a:r>
          <a:endParaRPr lang="fr-FR">
            <a:solidFill>
              <a:srgbClr val="C01718"/>
            </a:solidFill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</xdr:colOff>
      <xdr:row>1</xdr:row>
      <xdr:rowOff>161925</xdr:rowOff>
    </xdr:from>
    <xdr:to>
      <xdr:col>16</xdr:col>
      <xdr:colOff>100199</xdr:colOff>
      <xdr:row>18</xdr:row>
      <xdr:rowOff>123375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16</xdr:col>
      <xdr:colOff>116891</xdr:colOff>
      <xdr:row>31</xdr:row>
      <xdr:rowOff>31732</xdr:rowOff>
    </xdr:to>
    <xdr:pic>
      <xdr:nvPicPr>
        <xdr:cNvPr id="53" name="Image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12308891" cy="5651482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466724</xdr:colOff>
      <xdr:row>1</xdr:row>
      <xdr:rowOff>83481</xdr:rowOff>
    </xdr:from>
    <xdr:to>
      <xdr:col>24</xdr:col>
      <xdr:colOff>556724</xdr:colOff>
      <xdr:row>39</xdr:row>
      <xdr:rowOff>44481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64431</xdr:colOff>
      <xdr:row>42</xdr:row>
      <xdr:rowOff>35483</xdr:rowOff>
    </xdr:from>
    <xdr:to>
      <xdr:col>25</xdr:col>
      <xdr:colOff>154431</xdr:colOff>
      <xdr:row>79</xdr:row>
      <xdr:rowOff>186983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247649</xdr:colOff>
      <xdr:row>2</xdr:row>
      <xdr:rowOff>0</xdr:rowOff>
    </xdr:from>
    <xdr:to>
      <xdr:col>20</xdr:col>
      <xdr:colOff>657225</xdr:colOff>
      <xdr:row>27</xdr:row>
      <xdr:rowOff>123826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246287</xdr:colOff>
      <xdr:row>32</xdr:row>
      <xdr:rowOff>118379</xdr:rowOff>
    </xdr:from>
    <xdr:to>
      <xdr:col>20</xdr:col>
      <xdr:colOff>295274</xdr:colOff>
      <xdr:row>59</xdr:row>
      <xdr:rowOff>57150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657222</xdr:colOff>
      <xdr:row>1</xdr:row>
      <xdr:rowOff>123821</xdr:rowOff>
    </xdr:from>
    <xdr:to>
      <xdr:col>16</xdr:col>
      <xdr:colOff>185922</xdr:colOff>
      <xdr:row>16</xdr:row>
      <xdr:rowOff>146321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296656</xdr:colOff>
      <xdr:row>0</xdr:row>
      <xdr:rowOff>177212</xdr:rowOff>
    </xdr:from>
    <xdr:to>
      <xdr:col>18</xdr:col>
      <xdr:colOff>520366</xdr:colOff>
      <xdr:row>40</xdr:row>
      <xdr:rowOff>24565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0.3854</cdr:x>
      <cdr:y>0.53831</cdr:y>
    </cdr:from>
    <cdr:to>
      <cdr:x>0.83993</cdr:x>
      <cdr:y>0.85263</cdr:y>
    </cdr:to>
    <cdr:grpSp>
      <cdr:nvGrpSpPr>
        <cdr:cNvPr id="6" name="Groupe 5"/>
        <cdr:cNvGrpSpPr/>
      </cdr:nvGrpSpPr>
      <cdr:grpSpPr>
        <a:xfrm xmlns:a="http://schemas.openxmlformats.org/drawingml/2006/main">
          <a:off x="3879517" y="4282695"/>
          <a:ext cx="4575395" cy="2500672"/>
          <a:chOff x="3539331" y="3122612"/>
          <a:chExt cx="4174201" cy="1823247"/>
        </a:xfrm>
      </cdr:grpSpPr>
      <cdr:cxnSp macro="">
        <cdr:nvCxnSpPr>
          <cdr:cNvPr id="3" name="Connecteur droit avec flèche 2"/>
          <cdr:cNvCxnSpPr/>
        </cdr:nvCxnSpPr>
        <cdr:spPr>
          <a:xfrm xmlns:a="http://schemas.openxmlformats.org/drawingml/2006/main" flipH="1" flipV="1">
            <a:off x="3539331" y="4110832"/>
            <a:ext cx="743783" cy="835027"/>
          </a:xfrm>
          <a:prstGeom xmlns:a="http://schemas.openxmlformats.org/drawingml/2006/main" prst="straightConnector1">
            <a:avLst/>
          </a:prstGeom>
          <a:ln xmlns:a="http://schemas.openxmlformats.org/drawingml/2006/main" w="22225">
            <a:solidFill>
              <a:srgbClr val="E67D0A"/>
            </a:solidFill>
            <a:headEnd w="lg" len="lg"/>
            <a:tailEnd type="stealth" w="lg" len="lg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necteur droit avec flèche 3"/>
          <cdr:cNvCxnSpPr/>
        </cdr:nvCxnSpPr>
        <cdr:spPr>
          <a:xfrm xmlns:a="http://schemas.openxmlformats.org/drawingml/2006/main" flipH="1" flipV="1">
            <a:off x="6968332" y="3122612"/>
            <a:ext cx="745200" cy="835200"/>
          </a:xfrm>
          <a:prstGeom xmlns:a="http://schemas.openxmlformats.org/drawingml/2006/main" prst="straightConnector1">
            <a:avLst/>
          </a:prstGeom>
          <a:ln xmlns:a="http://schemas.openxmlformats.org/drawingml/2006/main" w="22225">
            <a:solidFill>
              <a:srgbClr val="E67D0A"/>
            </a:solidFill>
            <a:headEnd w="lg" len="lg"/>
            <a:tailEnd type="stealth" w="lg" len="lg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-utilisateurs\laure.omalek\Donnees\PMQ\Jeu%20aout%202011\2_Projections%20FAP%20aout%20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-utilisateurs\laure.omalek\Donnees\PMQ\Jeu%20d&#233;cembre%202011\Projections%20NES37-sPMQ%20L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-utilisateurs\laure.omalek\Donnees\PMQ\Jeu%20aout%202011\Proj%20emploi%20sectorielles%20ML%2028-ma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-utilisateurs\laure.omalek\Donnees\PMQ\Jeu%20aout%202011\1_Projections%20matrice%20PMQ_F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-utilisateurs\laure.omalek\Donnees\PMQ\Jeu%20aout%202011\1_Projections%20matrice%20PMQ_FA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emp\Series_longues_emploi_production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-utilisateurs\laure.omalek\Donnees\PMQ\Jeu%20d&#233;cembre%202011\0a_projections%20sectorielles%20NES37%20EE_13%20d&#233;cembre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-utilisateurs\julie.argouarchc\Donnees\PMQ%20-%20actualisation%202022\27%20mars%202014\synth&#232;se\postes%20a%20pourvoir%20v8%208mars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-utilisateurs\laure.omalek\Donnees\Fap\FAP%20evol%2082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-utilisateurs\laure.omalek\Donnees\PMQ\Jeu%20aout%202011\2_Projections%20FAP%20aout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-utilisateurs\nleru\Bureau\PMQ\Projections%20provisoires%20DMQ\projection_NES36_PMQ_trav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9010"/>
      <sheetName val="listes"/>
    </sheetNames>
    <sheetDataSet>
      <sheetData sheetId="0">
        <row r="4">
          <cell r="A4" t="str">
            <v>FAP_3</v>
          </cell>
          <cell r="C4" t="str">
            <v>1993</v>
          </cell>
          <cell r="D4" t="str">
            <v>1994</v>
          </cell>
          <cell r="E4" t="str">
            <v>1995</v>
          </cell>
          <cell r="F4" t="str">
            <v>1996</v>
          </cell>
          <cell r="G4" t="str">
            <v>1997</v>
          </cell>
          <cell r="H4" t="str">
            <v>1998</v>
          </cell>
          <cell r="I4" t="str">
            <v>1999</v>
          </cell>
          <cell r="J4" t="str">
            <v>2000</v>
          </cell>
          <cell r="K4" t="str">
            <v>2001</v>
          </cell>
          <cell r="L4" t="str">
            <v>2002</v>
          </cell>
          <cell r="M4" t="str">
            <v>2003</v>
          </cell>
          <cell r="N4" t="str">
            <v>2004</v>
          </cell>
          <cell r="O4" t="str">
            <v>2005</v>
          </cell>
          <cell r="P4" t="str">
            <v>2006</v>
          </cell>
          <cell r="Q4" t="str">
            <v>2007</v>
          </cell>
          <cell r="R4" t="str">
            <v>2008</v>
          </cell>
          <cell r="S4" t="str">
            <v>2009</v>
          </cell>
        </row>
        <row r="5">
          <cell r="C5">
            <v>22858000.00000025</v>
          </cell>
          <cell r="D5">
            <v>22773000.000000086</v>
          </cell>
          <cell r="E5">
            <v>23043000.000000015</v>
          </cell>
          <cell r="F5">
            <v>23162000.000000063</v>
          </cell>
          <cell r="G5">
            <v>23071999.999999966</v>
          </cell>
          <cell r="H5">
            <v>23321000.000000071</v>
          </cell>
          <cell r="I5">
            <v>23574000.000000019</v>
          </cell>
          <cell r="J5">
            <v>24218000.000000011</v>
          </cell>
          <cell r="K5">
            <v>24586999.999999873</v>
          </cell>
          <cell r="L5">
            <v>24830000.555569496</v>
          </cell>
          <cell r="M5">
            <v>24677538.926917136</v>
          </cell>
          <cell r="N5">
            <v>24778154.224511717</v>
          </cell>
          <cell r="O5">
            <v>24950324.640562467</v>
          </cell>
          <cell r="P5">
            <v>25117836.427496739</v>
          </cell>
          <cell r="Q5">
            <v>25553191.231367253</v>
          </cell>
          <cell r="R5">
            <v>25896050.160548378</v>
          </cell>
          <cell r="S5">
            <v>25652518.387782205</v>
          </cell>
        </row>
        <row r="6">
          <cell r="A6" t="str">
            <v>A0Z</v>
          </cell>
          <cell r="B6" t="str">
            <v>Ind</v>
          </cell>
          <cell r="C6">
            <v>919000.00000000279</v>
          </cell>
          <cell r="D6">
            <v>857999.99999999593</v>
          </cell>
          <cell r="E6">
            <v>808999.99999999022</v>
          </cell>
          <cell r="F6">
            <v>779000.00000001397</v>
          </cell>
          <cell r="G6">
            <v>752999.9999999993</v>
          </cell>
          <cell r="H6">
            <v>722999.99999999383</v>
          </cell>
          <cell r="I6">
            <v>718999.99999999872</v>
          </cell>
          <cell r="J6">
            <v>699000.00000000081</v>
          </cell>
          <cell r="K6">
            <v>681999.99999999662</v>
          </cell>
          <cell r="L6">
            <v>672000.00000000652</v>
          </cell>
          <cell r="M6">
            <v>718044.22473939427</v>
          </cell>
          <cell r="N6">
            <v>681200.58325320913</v>
          </cell>
          <cell r="O6">
            <v>636424.31497929699</v>
          </cell>
          <cell r="P6">
            <v>649676.03423890425</v>
          </cell>
          <cell r="Q6">
            <v>580776.73023315868</v>
          </cell>
          <cell r="R6">
            <v>500904.98523561505</v>
          </cell>
          <cell r="S6">
            <v>538324.28422708833</v>
          </cell>
        </row>
        <row r="7">
          <cell r="A7" t="str">
            <v>A1Z</v>
          </cell>
          <cell r="B7" t="str">
            <v>Ind</v>
          </cell>
          <cell r="C7">
            <v>329000.00000000134</v>
          </cell>
          <cell r="D7">
            <v>319999.99999999831</v>
          </cell>
          <cell r="E7">
            <v>310999.99999999709</v>
          </cell>
          <cell r="F7">
            <v>335000.00000000198</v>
          </cell>
          <cell r="G7">
            <v>318999.99999999849</v>
          </cell>
          <cell r="H7">
            <v>308999.99999999936</v>
          </cell>
          <cell r="I7">
            <v>298000</v>
          </cell>
          <cell r="J7">
            <v>309000.00000000279</v>
          </cell>
          <cell r="K7">
            <v>305999.99999999808</v>
          </cell>
          <cell r="L7">
            <v>330000.00000000163</v>
          </cell>
          <cell r="M7">
            <v>337527.01982135838</v>
          </cell>
          <cell r="N7">
            <v>323461.7707720105</v>
          </cell>
          <cell r="O7">
            <v>313283.66259913746</v>
          </cell>
          <cell r="P7">
            <v>307233.44865966559</v>
          </cell>
          <cell r="Q7">
            <v>323076.15137569833</v>
          </cell>
          <cell r="R7">
            <v>307584.0013185236</v>
          </cell>
          <cell r="S7">
            <v>326371.83466018742</v>
          </cell>
        </row>
        <row r="8">
          <cell r="A8" t="str">
            <v>A2Z</v>
          </cell>
          <cell r="B8" t="str">
            <v>PI ind</v>
          </cell>
          <cell r="C8">
            <v>20000.000000149626</v>
          </cell>
          <cell r="D8">
            <v>36000.00000000016</v>
          </cell>
          <cell r="E8">
            <v>34000</v>
          </cell>
          <cell r="F8">
            <v>28000.000000000797</v>
          </cell>
          <cell r="G8">
            <v>27000.000000001502</v>
          </cell>
          <cell r="H8">
            <v>25000.000000003241</v>
          </cell>
          <cell r="I8">
            <v>25000.000000002783</v>
          </cell>
          <cell r="J8">
            <v>34000.000000000306</v>
          </cell>
          <cell r="K8">
            <v>36000</v>
          </cell>
          <cell r="L8">
            <v>46000.000000002372</v>
          </cell>
          <cell r="M8">
            <v>45945.198069250138</v>
          </cell>
          <cell r="N8">
            <v>49679.987314090577</v>
          </cell>
          <cell r="O8">
            <v>59305.917886272218</v>
          </cell>
          <cell r="P8">
            <v>59877.583656473893</v>
          </cell>
          <cell r="Q8">
            <v>51432.717894713969</v>
          </cell>
          <cell r="R8">
            <v>62266.696317733353</v>
          </cell>
          <cell r="S8">
            <v>63442.425421315165</v>
          </cell>
        </row>
        <row r="9">
          <cell r="A9" t="str">
            <v>A3Z</v>
          </cell>
          <cell r="B9" t="str">
            <v>Ind</v>
          </cell>
          <cell r="C9">
            <v>36999.999999999869</v>
          </cell>
          <cell r="D9">
            <v>36000.000000000167</v>
          </cell>
          <cell r="E9">
            <v>30999.999999999825</v>
          </cell>
          <cell r="F9">
            <v>27000.000000000487</v>
          </cell>
          <cell r="G9">
            <v>31000.000000000102</v>
          </cell>
          <cell r="H9">
            <v>23000</v>
          </cell>
          <cell r="I9">
            <v>23000.000000000091</v>
          </cell>
          <cell r="J9">
            <v>20000.00000000008</v>
          </cell>
          <cell r="K9">
            <v>24000</v>
          </cell>
          <cell r="L9">
            <v>27999.999999999942</v>
          </cell>
          <cell r="M9">
            <v>27890.911225924679</v>
          </cell>
          <cell r="N9">
            <v>25967.697575435195</v>
          </cell>
          <cell r="O9">
            <v>28289.73675583685</v>
          </cell>
          <cell r="P9">
            <v>28108.576953600495</v>
          </cell>
          <cell r="Q9">
            <v>24488.100520116564</v>
          </cell>
          <cell r="R9">
            <v>29402.716865073347</v>
          </cell>
          <cell r="S9">
            <v>32204.410784991986</v>
          </cell>
        </row>
        <row r="10">
          <cell r="A10" t="str">
            <v>B0Z</v>
          </cell>
          <cell r="B10" t="str">
            <v>ONQ</v>
          </cell>
          <cell r="C10">
            <v>225000.00000000239</v>
          </cell>
          <cell r="D10">
            <v>185000</v>
          </cell>
          <cell r="E10">
            <v>196999.99999999898</v>
          </cell>
          <cell r="F10">
            <v>208000</v>
          </cell>
          <cell r="G10">
            <v>197000</v>
          </cell>
          <cell r="H10">
            <v>190000</v>
          </cell>
          <cell r="I10">
            <v>195000</v>
          </cell>
          <cell r="J10">
            <v>219000</v>
          </cell>
          <cell r="K10">
            <v>189000</v>
          </cell>
          <cell r="L10">
            <v>183999.99999999831</v>
          </cell>
          <cell r="M10">
            <v>165946.22109710996</v>
          </cell>
          <cell r="N10">
            <v>184714.91788616375</v>
          </cell>
          <cell r="O10">
            <v>197115.29695199433</v>
          </cell>
          <cell r="P10">
            <v>216653.00974659217</v>
          </cell>
          <cell r="Q10">
            <v>217398.8079186515</v>
          </cell>
          <cell r="R10">
            <v>223703.16730086901</v>
          </cell>
          <cell r="S10">
            <v>213231.43188961732</v>
          </cell>
        </row>
        <row r="11">
          <cell r="A11" t="str">
            <v>B1Z</v>
          </cell>
          <cell r="B11" t="str">
            <v>OQ</v>
          </cell>
          <cell r="C11">
            <v>112000</v>
          </cell>
          <cell r="D11">
            <v>103000</v>
          </cell>
          <cell r="E11">
            <v>108000</v>
          </cell>
          <cell r="F11">
            <v>113000</v>
          </cell>
          <cell r="G11">
            <v>109000</v>
          </cell>
          <cell r="H11">
            <v>107000</v>
          </cell>
          <cell r="I11">
            <v>105999.99999999929</v>
          </cell>
          <cell r="J11">
            <v>108000</v>
          </cell>
          <cell r="K11">
            <v>93000.000000000116</v>
          </cell>
          <cell r="L11">
            <v>109000</v>
          </cell>
          <cell r="M11">
            <v>107637.96719393569</v>
          </cell>
          <cell r="N11">
            <v>107059.3910967867</v>
          </cell>
          <cell r="O11">
            <v>107117.78162982312</v>
          </cell>
          <cell r="P11">
            <v>100999.09581967919</v>
          </cell>
          <cell r="Q11">
            <v>104630.16852221519</v>
          </cell>
          <cell r="R11">
            <v>116318.8099328742</v>
          </cell>
          <cell r="S11">
            <v>114221.24048807943</v>
          </cell>
        </row>
        <row r="12">
          <cell r="A12" t="str">
            <v>B2Z</v>
          </cell>
          <cell r="B12" t="str">
            <v>OQ</v>
          </cell>
          <cell r="C12">
            <v>350000.0000000018</v>
          </cell>
          <cell r="D12">
            <v>354000.00000000361</v>
          </cell>
          <cell r="E12">
            <v>362999.99999999767</v>
          </cell>
          <cell r="F12">
            <v>343000.00000000157</v>
          </cell>
          <cell r="G12">
            <v>337000</v>
          </cell>
          <cell r="H12">
            <v>341000.00000000163</v>
          </cell>
          <cell r="I12">
            <v>337999.99999999767</v>
          </cell>
          <cell r="J12">
            <v>349999.99999999942</v>
          </cell>
          <cell r="K12">
            <v>356999.99999999627</v>
          </cell>
          <cell r="L12">
            <v>376000.00000000087</v>
          </cell>
          <cell r="M12">
            <v>376700.50781094213</v>
          </cell>
          <cell r="N12">
            <v>372878.7635626648</v>
          </cell>
          <cell r="O12">
            <v>355811.11656171916</v>
          </cell>
          <cell r="P12">
            <v>370910.71326134121</v>
          </cell>
          <cell r="Q12">
            <v>372947.91956952697</v>
          </cell>
          <cell r="R12">
            <v>416477.77650323062</v>
          </cell>
          <cell r="S12">
            <v>388629.51898000384</v>
          </cell>
        </row>
        <row r="13">
          <cell r="A13" t="str">
            <v>B3Z</v>
          </cell>
          <cell r="B13" t="str">
            <v>ONQ</v>
          </cell>
          <cell r="C13">
            <v>122000</v>
          </cell>
          <cell r="D13">
            <v>123000</v>
          </cell>
          <cell r="E13">
            <v>146000</v>
          </cell>
          <cell r="F13">
            <v>149000.00000000131</v>
          </cell>
          <cell r="G13">
            <v>140000</v>
          </cell>
          <cell r="H13">
            <v>147000.00000000052</v>
          </cell>
          <cell r="I13">
            <v>156999.99999999904</v>
          </cell>
          <cell r="J13">
            <v>155999.99999999884</v>
          </cell>
          <cell r="K13">
            <v>147000.00000000052</v>
          </cell>
          <cell r="L13">
            <v>147999.99999999866</v>
          </cell>
          <cell r="M13">
            <v>132630.19702477398</v>
          </cell>
          <cell r="N13">
            <v>150454.49464248589</v>
          </cell>
          <cell r="O13">
            <v>169438.01707489407</v>
          </cell>
          <cell r="P13">
            <v>167016.90118868707</v>
          </cell>
          <cell r="Q13">
            <v>144116.88018129053</v>
          </cell>
          <cell r="R13">
            <v>146437.90217482758</v>
          </cell>
          <cell r="S13">
            <v>127628.03961780122</v>
          </cell>
        </row>
        <row r="14">
          <cell r="A14" t="str">
            <v>B4Z</v>
          </cell>
          <cell r="B14" t="str">
            <v>OQ</v>
          </cell>
          <cell r="C14">
            <v>513000.00000000221</v>
          </cell>
          <cell r="D14">
            <v>517000.00000000396</v>
          </cell>
          <cell r="E14">
            <v>535000.00000000361</v>
          </cell>
          <cell r="F14">
            <v>542000.00000000221</v>
          </cell>
          <cell r="G14">
            <v>529000.00000000396</v>
          </cell>
          <cell r="H14">
            <v>518000.00000000407</v>
          </cell>
          <cell r="I14">
            <v>516999.99999999849</v>
          </cell>
          <cell r="J14">
            <v>517999.99999999884</v>
          </cell>
          <cell r="K14">
            <v>516999.99999999575</v>
          </cell>
          <cell r="L14">
            <v>526000.00000000116</v>
          </cell>
          <cell r="M14">
            <v>529082.94252125383</v>
          </cell>
          <cell r="N14">
            <v>518706.54729576822</v>
          </cell>
          <cell r="O14">
            <v>527282.16458254436</v>
          </cell>
          <cell r="P14">
            <v>588587.49626161659</v>
          </cell>
          <cell r="Q14">
            <v>569978.03499413829</v>
          </cell>
          <cell r="R14">
            <v>561610.41931935982</v>
          </cell>
          <cell r="S14">
            <v>532475.77022320847</v>
          </cell>
        </row>
        <row r="15">
          <cell r="A15" t="str">
            <v>B5Z</v>
          </cell>
          <cell r="B15" t="str">
            <v>OQ</v>
          </cell>
          <cell r="C15">
            <v>67000.000000000262</v>
          </cell>
          <cell r="D15">
            <v>62000.000000000429</v>
          </cell>
          <cell r="E15">
            <v>69000.000000000233</v>
          </cell>
          <cell r="F15">
            <v>70000.000000000349</v>
          </cell>
          <cell r="G15">
            <v>75000.00000000048</v>
          </cell>
          <cell r="H15">
            <v>72000.000000000669</v>
          </cell>
          <cell r="I15">
            <v>68999.999999999331</v>
          </cell>
          <cell r="J15">
            <v>73000</v>
          </cell>
          <cell r="K15">
            <v>80999.999999999316</v>
          </cell>
          <cell r="L15">
            <v>74000</v>
          </cell>
          <cell r="M15">
            <v>72830.673740033832</v>
          </cell>
          <cell r="N15">
            <v>77224.205612456673</v>
          </cell>
          <cell r="O15">
            <v>66328.587929110319</v>
          </cell>
          <cell r="P15">
            <v>68563.496781374779</v>
          </cell>
          <cell r="Q15">
            <v>81123.568924269115</v>
          </cell>
          <cell r="R15">
            <v>81613.209383923779</v>
          </cell>
          <cell r="S15">
            <v>82289.189310486021</v>
          </cell>
        </row>
        <row r="16">
          <cell r="A16" t="str">
            <v>B6Z</v>
          </cell>
          <cell r="B16" t="str">
            <v>PI ind</v>
          </cell>
          <cell r="C16">
            <v>251000.00000000163</v>
          </cell>
          <cell r="D16">
            <v>251000.00000000367</v>
          </cell>
          <cell r="E16">
            <v>258999.99999999796</v>
          </cell>
          <cell r="F16">
            <v>250000.00000000364</v>
          </cell>
          <cell r="G16">
            <v>235999.99999999939</v>
          </cell>
          <cell r="H16">
            <v>222000.00000000309</v>
          </cell>
          <cell r="I16">
            <v>214000.00000000073</v>
          </cell>
          <cell r="J16">
            <v>237999.99999999817</v>
          </cell>
          <cell r="K16">
            <v>245999.9999999959</v>
          </cell>
          <cell r="L16">
            <v>249000.00000000146</v>
          </cell>
          <cell r="M16">
            <v>246939.07060991175</v>
          </cell>
          <cell r="N16">
            <v>246271.34329282527</v>
          </cell>
          <cell r="O16">
            <v>258870.81565903613</v>
          </cell>
          <cell r="P16">
            <v>241600.2986886212</v>
          </cell>
          <cell r="Q16">
            <v>249150.47927306165</v>
          </cell>
          <cell r="R16">
            <v>293342.32015327748</v>
          </cell>
          <cell r="S16">
            <v>271796.49190670374</v>
          </cell>
        </row>
        <row r="17">
          <cell r="A17" t="str">
            <v>B7Z</v>
          </cell>
          <cell r="B17" t="str">
            <v>Cad</v>
          </cell>
          <cell r="C17">
            <v>92000.00000000099</v>
          </cell>
          <cell r="D17">
            <v>98000.000000001033</v>
          </cell>
          <cell r="E17">
            <v>93999.999999999389</v>
          </cell>
          <cell r="F17">
            <v>93000.000000000262</v>
          </cell>
          <cell r="G17">
            <v>86999.999999999229</v>
          </cell>
          <cell r="H17">
            <v>81999.999999999782</v>
          </cell>
          <cell r="I17">
            <v>81999.99999999984</v>
          </cell>
          <cell r="J17">
            <v>96000.000000000407</v>
          </cell>
          <cell r="K17">
            <v>107999.99999999916</v>
          </cell>
          <cell r="L17">
            <v>102000.00000000119</v>
          </cell>
          <cell r="M17">
            <v>104814.86835535269</v>
          </cell>
          <cell r="N17">
            <v>103166.42720874993</v>
          </cell>
          <cell r="O17">
            <v>96430.242344678933</v>
          </cell>
          <cell r="P17">
            <v>93922.546842720811</v>
          </cell>
          <cell r="Q17">
            <v>116462.23987035005</v>
          </cell>
          <cell r="R17">
            <v>112896.98507238616</v>
          </cell>
          <cell r="S17">
            <v>140104.2106430186</v>
          </cell>
        </row>
        <row r="18">
          <cell r="A18" t="str">
            <v>C0Z</v>
          </cell>
          <cell r="B18" t="str">
            <v>ONQ</v>
          </cell>
          <cell r="C18">
            <v>48000.000000000517</v>
          </cell>
          <cell r="D18">
            <v>30000</v>
          </cell>
          <cell r="E18">
            <v>43000.00000000008</v>
          </cell>
          <cell r="F18">
            <v>39000.000000000415</v>
          </cell>
          <cell r="G18">
            <v>37999.99999999992</v>
          </cell>
          <cell r="H18">
            <v>44999.999999999702</v>
          </cell>
          <cell r="I18">
            <v>49999.999999999658</v>
          </cell>
          <cell r="J18">
            <v>44000</v>
          </cell>
          <cell r="K18">
            <v>46000.000000000291</v>
          </cell>
          <cell r="L18">
            <v>42999.999999999447</v>
          </cell>
          <cell r="M18">
            <v>39561.110967850022</v>
          </cell>
          <cell r="N18">
            <v>39577.860121078666</v>
          </cell>
          <cell r="O18">
            <v>50809.258240417199</v>
          </cell>
          <cell r="P18">
            <v>45357.708366205639</v>
          </cell>
          <cell r="Q18">
            <v>48415.879333150195</v>
          </cell>
          <cell r="R18">
            <v>44895.455543971359</v>
          </cell>
          <cell r="S18">
            <v>35198.274056728042</v>
          </cell>
        </row>
        <row r="19">
          <cell r="A19" t="str">
            <v>C1Z</v>
          </cell>
          <cell r="B19" t="str">
            <v>OQ</v>
          </cell>
          <cell r="C19">
            <v>70000</v>
          </cell>
          <cell r="D19">
            <v>81000.000000000291</v>
          </cell>
          <cell r="E19">
            <v>80000.00000000032</v>
          </cell>
          <cell r="F19">
            <v>83000</v>
          </cell>
          <cell r="G19">
            <v>81000.000000000422</v>
          </cell>
          <cell r="H19">
            <v>84999.999999999869</v>
          </cell>
          <cell r="I19">
            <v>87000</v>
          </cell>
          <cell r="J19">
            <v>82000.000000000495</v>
          </cell>
          <cell r="K19">
            <v>82999.999999999534</v>
          </cell>
          <cell r="L19">
            <v>73999.999999999287</v>
          </cell>
          <cell r="M19">
            <v>72892.40814121798</v>
          </cell>
          <cell r="N19">
            <v>63311.985991195354</v>
          </cell>
          <cell r="O19">
            <v>63339.689918069176</v>
          </cell>
          <cell r="P19">
            <v>72355.131401410297</v>
          </cell>
          <cell r="Q19">
            <v>77061.696681962683</v>
          </cell>
          <cell r="R19">
            <v>81400.354657100164</v>
          </cell>
          <cell r="S19">
            <v>65302.227905256012</v>
          </cell>
        </row>
        <row r="20">
          <cell r="A20" t="str">
            <v>C2Z</v>
          </cell>
          <cell r="B20" t="str">
            <v>PI ind</v>
          </cell>
          <cell r="C20">
            <v>174000.00000000276</v>
          </cell>
          <cell r="D20">
            <v>154000.00000000114</v>
          </cell>
          <cell r="E20">
            <v>158999.99999999948</v>
          </cell>
          <cell r="F20">
            <v>162000.00000000311</v>
          </cell>
          <cell r="G20">
            <v>163000</v>
          </cell>
          <cell r="H20">
            <v>165000.00000000271</v>
          </cell>
          <cell r="I20">
            <v>151000.00000000058</v>
          </cell>
          <cell r="J20">
            <v>151999.99999999942</v>
          </cell>
          <cell r="K20">
            <v>155999.99999999846</v>
          </cell>
          <cell r="L20">
            <v>146000.00000000081</v>
          </cell>
          <cell r="M20">
            <v>143840.27259080732</v>
          </cell>
          <cell r="N20">
            <v>144089.54654026325</v>
          </cell>
          <cell r="O20">
            <v>125022.32524541876</v>
          </cell>
          <cell r="P20">
            <v>118344.17964125663</v>
          </cell>
          <cell r="Q20">
            <v>122447.0813653373</v>
          </cell>
          <cell r="R20">
            <v>146538.64357024324</v>
          </cell>
          <cell r="S20">
            <v>144443.04763882892</v>
          </cell>
        </row>
        <row r="21">
          <cell r="A21" t="str">
            <v>D0Z</v>
          </cell>
          <cell r="B21" t="str">
            <v>ONQ</v>
          </cell>
          <cell r="C21">
            <v>47000.000000000204</v>
          </cell>
          <cell r="D21">
            <v>47000</v>
          </cell>
          <cell r="E21">
            <v>42000.000000000095</v>
          </cell>
          <cell r="F21">
            <v>48000.000000000487</v>
          </cell>
          <cell r="G21">
            <v>48000.000000000284</v>
          </cell>
          <cell r="H21">
            <v>51000.000000000437</v>
          </cell>
          <cell r="I21">
            <v>50000</v>
          </cell>
          <cell r="J21">
            <v>57000.000000000226</v>
          </cell>
          <cell r="K21">
            <v>70999.999999999447</v>
          </cell>
          <cell r="L21">
            <v>57999.999999998799</v>
          </cell>
          <cell r="M21">
            <v>52964.867103669385</v>
          </cell>
          <cell r="N21">
            <v>56799.540853032078</v>
          </cell>
          <cell r="O21">
            <v>53399.643538327182</v>
          </cell>
          <cell r="P21">
            <v>55863.346695492859</v>
          </cell>
          <cell r="Q21">
            <v>64412.759407412304</v>
          </cell>
          <cell r="R21">
            <v>51473.785721506043</v>
          </cell>
          <cell r="S21">
            <v>40321.01484058088</v>
          </cell>
        </row>
        <row r="22">
          <cell r="A22" t="str">
            <v>D1Z</v>
          </cell>
          <cell r="B22" t="str">
            <v>OQ</v>
          </cell>
          <cell r="C22">
            <v>119000</v>
          </cell>
          <cell r="D22">
            <v>125000.0000000009</v>
          </cell>
          <cell r="E22">
            <v>130000</v>
          </cell>
          <cell r="F22">
            <v>134000.00000000114</v>
          </cell>
          <cell r="G22">
            <v>124000.00000000068</v>
          </cell>
          <cell r="H22">
            <v>134000.0000000007</v>
          </cell>
          <cell r="I22">
            <v>137999.99999999942</v>
          </cell>
          <cell r="J22">
            <v>145000.00000000052</v>
          </cell>
          <cell r="K22">
            <v>147000</v>
          </cell>
          <cell r="L22">
            <v>140000</v>
          </cell>
          <cell r="M22">
            <v>139511.17876649846</v>
          </cell>
          <cell r="N22">
            <v>148112.21251628172</v>
          </cell>
          <cell r="O22">
            <v>133875.85513687224</v>
          </cell>
          <cell r="P22">
            <v>139150.61525813825</v>
          </cell>
          <cell r="Q22">
            <v>146608.60134323174</v>
          </cell>
          <cell r="R22">
            <v>134665.50898378008</v>
          </cell>
          <cell r="S22">
            <v>116485.66097309822</v>
          </cell>
        </row>
        <row r="23">
          <cell r="A23" t="str">
            <v>D2Z</v>
          </cell>
          <cell r="B23" t="str">
            <v>OQ</v>
          </cell>
          <cell r="C23">
            <v>171999.99999999919</v>
          </cell>
          <cell r="D23">
            <v>164000</v>
          </cell>
          <cell r="E23">
            <v>150000.00000000081</v>
          </cell>
          <cell r="F23">
            <v>156000.00000000105</v>
          </cell>
          <cell r="G23">
            <v>167000</v>
          </cell>
          <cell r="H23">
            <v>165000.00000000049</v>
          </cell>
          <cell r="I23">
            <v>165999.99999999889</v>
          </cell>
          <cell r="J23">
            <v>179000.00000000119</v>
          </cell>
          <cell r="K23">
            <v>183000</v>
          </cell>
          <cell r="L23">
            <v>176000</v>
          </cell>
          <cell r="M23">
            <v>175571.01445641025</v>
          </cell>
          <cell r="N23">
            <v>160811.19574968619</v>
          </cell>
          <cell r="O23">
            <v>149476.77297149316</v>
          </cell>
          <cell r="P23">
            <v>152541.73800962442</v>
          </cell>
          <cell r="Q23">
            <v>166502.26202732953</v>
          </cell>
          <cell r="R23">
            <v>181355.30707507339</v>
          </cell>
          <cell r="S23">
            <v>161793.32558991993</v>
          </cell>
        </row>
        <row r="24">
          <cell r="A24" t="str">
            <v>D3Z</v>
          </cell>
          <cell r="B24" t="str">
            <v>ONQ</v>
          </cell>
          <cell r="C24">
            <v>238000</v>
          </cell>
          <cell r="D24">
            <v>219000.00000000227</v>
          </cell>
          <cell r="E24">
            <v>242000</v>
          </cell>
          <cell r="F24">
            <v>217000.00000000111</v>
          </cell>
          <cell r="G24">
            <v>223000.00000000052</v>
          </cell>
          <cell r="H24">
            <v>222000.00000000151</v>
          </cell>
          <cell r="I24">
            <v>240000</v>
          </cell>
          <cell r="J24">
            <v>258000.00000000114</v>
          </cell>
          <cell r="K24">
            <v>267000.00000000163</v>
          </cell>
          <cell r="L24">
            <v>250999.99999999828</v>
          </cell>
          <cell r="M24">
            <v>227924.13206914882</v>
          </cell>
          <cell r="N24">
            <v>228338.66302355082</v>
          </cell>
          <cell r="O24">
            <v>214850.52713371688</v>
          </cell>
          <cell r="P24">
            <v>196006.00104963267</v>
          </cell>
          <cell r="Q24">
            <v>201732.94875046003</v>
          </cell>
          <cell r="R24">
            <v>183238.07779918786</v>
          </cell>
          <cell r="S24">
            <v>158019.23988303321</v>
          </cell>
        </row>
        <row r="25">
          <cell r="A25" t="str">
            <v>D4Z</v>
          </cell>
          <cell r="B25" t="str">
            <v>OQ</v>
          </cell>
          <cell r="C25">
            <v>153000</v>
          </cell>
          <cell r="D25">
            <v>145000.00000000108</v>
          </cell>
          <cell r="E25">
            <v>161000.00000000049</v>
          </cell>
          <cell r="F25">
            <v>167000.00000000067</v>
          </cell>
          <cell r="G25">
            <v>166999.99999999939</v>
          </cell>
          <cell r="H25">
            <v>158000.00000000105</v>
          </cell>
          <cell r="I25">
            <v>169999.99999999892</v>
          </cell>
          <cell r="J25">
            <v>167000.00000000119</v>
          </cell>
          <cell r="K25">
            <v>161999.99999999924</v>
          </cell>
          <cell r="L25">
            <v>173999.99999999843</v>
          </cell>
          <cell r="M25">
            <v>171075.56429286991</v>
          </cell>
          <cell r="N25">
            <v>167645.96186856995</v>
          </cell>
          <cell r="O25">
            <v>185678.91841835034</v>
          </cell>
          <cell r="P25">
            <v>169859.14048798775</v>
          </cell>
          <cell r="Q25">
            <v>156781.06689089167</v>
          </cell>
          <cell r="R25">
            <v>167120.65361636446</v>
          </cell>
          <cell r="S25">
            <v>155994.93752685777</v>
          </cell>
        </row>
        <row r="26">
          <cell r="A26" t="str">
            <v>D6Z</v>
          </cell>
          <cell r="B26" t="str">
            <v>PI ind</v>
          </cell>
          <cell r="C26">
            <v>233000.00000000314</v>
          </cell>
          <cell r="D26">
            <v>227000.00000000218</v>
          </cell>
          <cell r="E26">
            <v>228999.99999999849</v>
          </cell>
          <cell r="F26">
            <v>227000.0000000016</v>
          </cell>
          <cell r="G26">
            <v>231999.99999999936</v>
          </cell>
          <cell r="H26">
            <v>238000.00000000163</v>
          </cell>
          <cell r="I26">
            <v>240000.00000000114</v>
          </cell>
          <cell r="J26">
            <v>222000.00000000198</v>
          </cell>
          <cell r="K26">
            <v>236999.9999999968</v>
          </cell>
          <cell r="L26">
            <v>233000</v>
          </cell>
          <cell r="M26">
            <v>230853.07708067723</v>
          </cell>
          <cell r="N26">
            <v>238668.63083383808</v>
          </cell>
          <cell r="O26">
            <v>241730.56899421959</v>
          </cell>
          <cell r="P26">
            <v>253834.92964835686</v>
          </cell>
          <cell r="Q26">
            <v>269820.23239134671</v>
          </cell>
          <cell r="R26">
            <v>260909.3003253557</v>
          </cell>
          <cell r="S26">
            <v>228986.18236605069</v>
          </cell>
        </row>
        <row r="27">
          <cell r="A27" t="str">
            <v>E0Z</v>
          </cell>
          <cell r="B27" t="str">
            <v>ONQ</v>
          </cell>
          <cell r="C27">
            <v>226000.0000000014</v>
          </cell>
          <cell r="D27">
            <v>229000</v>
          </cell>
          <cell r="E27">
            <v>242000</v>
          </cell>
          <cell r="F27">
            <v>204999.99999999942</v>
          </cell>
          <cell r="G27">
            <v>196000.00000000125</v>
          </cell>
          <cell r="H27">
            <v>234000</v>
          </cell>
          <cell r="I27">
            <v>210999.99999999726</v>
          </cell>
          <cell r="J27">
            <v>264000</v>
          </cell>
          <cell r="K27">
            <v>292000</v>
          </cell>
          <cell r="L27">
            <v>275000.00000000541</v>
          </cell>
          <cell r="M27">
            <v>250956.73139589207</v>
          </cell>
          <cell r="N27">
            <v>264281.49886808597</v>
          </cell>
          <cell r="O27">
            <v>256499.59388960706</v>
          </cell>
          <cell r="P27">
            <v>229567.70312363212</v>
          </cell>
          <cell r="Q27">
            <v>243450.56102283177</v>
          </cell>
          <cell r="R27">
            <v>255550.96521956797</v>
          </cell>
          <cell r="S27">
            <v>216394.43890594717</v>
          </cell>
        </row>
        <row r="28">
          <cell r="A28" t="str">
            <v>E1Z</v>
          </cell>
          <cell r="B28" t="str">
            <v>OQ</v>
          </cell>
          <cell r="C28">
            <v>287000.00000000157</v>
          </cell>
          <cell r="D28">
            <v>304000.00000000285</v>
          </cell>
          <cell r="E28">
            <v>299000</v>
          </cell>
          <cell r="F28">
            <v>293000</v>
          </cell>
          <cell r="G28">
            <v>314999.9999999982</v>
          </cell>
          <cell r="H28">
            <v>329000.00000000169</v>
          </cell>
          <cell r="I28">
            <v>340999.99999999948</v>
          </cell>
          <cell r="J28">
            <v>368000</v>
          </cell>
          <cell r="K28">
            <v>369999.99999999686</v>
          </cell>
          <cell r="L28">
            <v>352999.99999999645</v>
          </cell>
          <cell r="M28">
            <v>347405.92455607152</v>
          </cell>
          <cell r="N28">
            <v>338779.53110699647</v>
          </cell>
          <cell r="O28">
            <v>321007.57834460458</v>
          </cell>
          <cell r="P28">
            <v>313255.23001923715</v>
          </cell>
          <cell r="Q28">
            <v>323043.21188540576</v>
          </cell>
          <cell r="R28">
            <v>302235.53551598295</v>
          </cell>
          <cell r="S28">
            <v>310170.87421823468</v>
          </cell>
        </row>
        <row r="29">
          <cell r="A29" t="str">
            <v>E2Z</v>
          </cell>
          <cell r="B29" t="str">
            <v>PI ind</v>
          </cell>
          <cell r="C29">
            <v>206000.00000000355</v>
          </cell>
          <cell r="D29">
            <v>207000.00000000221</v>
          </cell>
          <cell r="E29">
            <v>225000</v>
          </cell>
          <cell r="F29">
            <v>217000.00000000239</v>
          </cell>
          <cell r="G29">
            <v>216000.0000000016</v>
          </cell>
          <cell r="H29">
            <v>220000.00000000198</v>
          </cell>
          <cell r="I29">
            <v>217000</v>
          </cell>
          <cell r="J29">
            <v>210999.99999999921</v>
          </cell>
          <cell r="K29">
            <v>213999.99999999785</v>
          </cell>
          <cell r="L29">
            <v>223000.00000000105</v>
          </cell>
          <cell r="M29">
            <v>220080.24889858448</v>
          </cell>
          <cell r="N29">
            <v>218615.18819970719</v>
          </cell>
          <cell r="O29">
            <v>218307.06952935152</v>
          </cell>
          <cell r="P29">
            <v>210787.87505199577</v>
          </cell>
          <cell r="Q29">
            <v>196999.16956440671</v>
          </cell>
          <cell r="R29">
            <v>204390.64149682567</v>
          </cell>
          <cell r="S29">
            <v>222881.37118149124</v>
          </cell>
        </row>
        <row r="30">
          <cell r="A30" t="str">
            <v>F0Z</v>
          </cell>
          <cell r="B30" t="str">
            <v>ONQ</v>
          </cell>
          <cell r="C30">
            <v>136000</v>
          </cell>
          <cell r="D30">
            <v>92999.99999999968</v>
          </cell>
          <cell r="E30">
            <v>79000.000000000116</v>
          </cell>
          <cell r="F30">
            <v>67000.000000000175</v>
          </cell>
          <cell r="G30">
            <v>71999.999999999709</v>
          </cell>
          <cell r="H30">
            <v>71000.000000000146</v>
          </cell>
          <cell r="I30">
            <v>62999.99999999992</v>
          </cell>
          <cell r="J30">
            <v>57000.000000000073</v>
          </cell>
          <cell r="K30">
            <v>54999.999999999665</v>
          </cell>
          <cell r="L30">
            <v>52999.999999999258</v>
          </cell>
          <cell r="M30">
            <v>49568.91048688499</v>
          </cell>
          <cell r="N30">
            <v>42682.137239620286</v>
          </cell>
          <cell r="O30">
            <v>38602.062671559637</v>
          </cell>
          <cell r="P30">
            <v>34030.162983775263</v>
          </cell>
          <cell r="Q30">
            <v>34463.578909271419</v>
          </cell>
          <cell r="R30">
            <v>31731.80559744954</v>
          </cell>
          <cell r="S30">
            <v>28751.591575746395</v>
          </cell>
        </row>
        <row r="31">
          <cell r="A31" t="str">
            <v>F1Z</v>
          </cell>
          <cell r="B31" t="str">
            <v>OQ</v>
          </cell>
          <cell r="C31">
            <v>147999.99999999889</v>
          </cell>
          <cell r="D31">
            <v>155000</v>
          </cell>
          <cell r="E31">
            <v>155000.0000000018</v>
          </cell>
          <cell r="F31">
            <v>147000</v>
          </cell>
          <cell r="G31">
            <v>145999.99999999948</v>
          </cell>
          <cell r="H31">
            <v>142000</v>
          </cell>
          <cell r="I31">
            <v>142999.99999999854</v>
          </cell>
          <cell r="J31">
            <v>139000.00000000049</v>
          </cell>
          <cell r="K31">
            <v>134999.99999999936</v>
          </cell>
          <cell r="L31">
            <v>108999.99999999898</v>
          </cell>
          <cell r="M31">
            <v>104789.7910342847</v>
          </cell>
          <cell r="N31">
            <v>98624.885947724615</v>
          </cell>
          <cell r="O31">
            <v>91670.395027143939</v>
          </cell>
          <cell r="P31">
            <v>79083.704097142516</v>
          </cell>
          <cell r="Q31">
            <v>66921.854172513078</v>
          </cell>
          <cell r="R31">
            <v>79641.461668338467</v>
          </cell>
          <cell r="S31">
            <v>77446.515403668367</v>
          </cell>
        </row>
        <row r="32">
          <cell r="A32" t="str">
            <v>F2Z</v>
          </cell>
          <cell r="B32" t="str">
            <v>ONQ</v>
          </cell>
          <cell r="C32">
            <v>35999.999999999876</v>
          </cell>
          <cell r="D32">
            <v>36000.000000000371</v>
          </cell>
          <cell r="E32">
            <v>39999.999999999789</v>
          </cell>
          <cell r="F32">
            <v>33000.000000000371</v>
          </cell>
          <cell r="G32">
            <v>31000</v>
          </cell>
          <cell r="H32">
            <v>27000.000000000109</v>
          </cell>
          <cell r="I32">
            <v>32000.000000000051</v>
          </cell>
          <cell r="J32">
            <v>26999.999999999945</v>
          </cell>
          <cell r="K32">
            <v>33000.000000000146</v>
          </cell>
          <cell r="L32">
            <v>32999.999999999694</v>
          </cell>
          <cell r="M32">
            <v>30212.046883208845</v>
          </cell>
          <cell r="N32">
            <v>32320.808390406622</v>
          </cell>
          <cell r="O32">
            <v>38999.989469944223</v>
          </cell>
          <cell r="P32">
            <v>39264.043894900504</v>
          </cell>
          <cell r="Q32">
            <v>28451.708086234827</v>
          </cell>
          <cell r="R32">
            <v>28864.448133384194</v>
          </cell>
          <cell r="S32">
            <v>37787.852900478771</v>
          </cell>
        </row>
        <row r="33">
          <cell r="A33" t="str">
            <v>F3Z</v>
          </cell>
          <cell r="B33" t="str">
            <v>OQ</v>
          </cell>
          <cell r="C33">
            <v>77000.000000000087</v>
          </cell>
          <cell r="D33">
            <v>81000.00000000032</v>
          </cell>
          <cell r="E33">
            <v>85999.999999999563</v>
          </cell>
          <cell r="F33">
            <v>85999.999999999738</v>
          </cell>
          <cell r="G33">
            <v>73999.999999999622</v>
          </cell>
          <cell r="H33">
            <v>78000.000000000495</v>
          </cell>
          <cell r="I33">
            <v>74999.999999999913</v>
          </cell>
          <cell r="J33">
            <v>84000.000000000204</v>
          </cell>
          <cell r="K33">
            <v>79999.99999999901</v>
          </cell>
          <cell r="L33">
            <v>82000.000000000437</v>
          </cell>
          <cell r="M33">
            <v>81642.07888111638</v>
          </cell>
          <cell r="N33">
            <v>81337.625103116647</v>
          </cell>
          <cell r="O33">
            <v>79895.155554160185</v>
          </cell>
          <cell r="P33">
            <v>75162.462002424116</v>
          </cell>
          <cell r="Q33">
            <v>64148.907016209108</v>
          </cell>
          <cell r="R33">
            <v>72523.92980094465</v>
          </cell>
          <cell r="S33">
            <v>108685.8859504553</v>
          </cell>
        </row>
        <row r="34">
          <cell r="A34" t="str">
            <v>F4Z</v>
          </cell>
          <cell r="B34" t="str">
            <v>OQ</v>
          </cell>
          <cell r="C34">
            <v>114000.00000000067</v>
          </cell>
          <cell r="D34">
            <v>117000</v>
          </cell>
          <cell r="E34">
            <v>107000.00000000052</v>
          </cell>
          <cell r="F34">
            <v>115000</v>
          </cell>
          <cell r="G34">
            <v>100000.0000000006</v>
          </cell>
          <cell r="H34">
            <v>97000</v>
          </cell>
          <cell r="I34">
            <v>86999.99999999952</v>
          </cell>
          <cell r="J34">
            <v>101000</v>
          </cell>
          <cell r="K34">
            <v>97999.999999999272</v>
          </cell>
          <cell r="L34">
            <v>103000</v>
          </cell>
          <cell r="M34">
            <v>99891.019525184282</v>
          </cell>
          <cell r="N34">
            <v>93981.75918467388</v>
          </cell>
          <cell r="O34">
            <v>88638.265350029687</v>
          </cell>
          <cell r="P34">
            <v>86401.989375994919</v>
          </cell>
          <cell r="Q34">
            <v>85174.251673510575</v>
          </cell>
          <cell r="R34">
            <v>90723.848934537775</v>
          </cell>
          <cell r="S34">
            <v>70089.599314980806</v>
          </cell>
        </row>
        <row r="35">
          <cell r="A35" t="str">
            <v>F5Z</v>
          </cell>
          <cell r="B35" t="str">
            <v>PI ind</v>
          </cell>
          <cell r="C35">
            <v>36000.000000000575</v>
          </cell>
          <cell r="D35">
            <v>33000.000000000276</v>
          </cell>
          <cell r="E35">
            <v>26000</v>
          </cell>
          <cell r="F35">
            <v>32000.000000000189</v>
          </cell>
          <cell r="G35">
            <v>28999.999999999865</v>
          </cell>
          <cell r="H35">
            <v>31000.000000000382</v>
          </cell>
          <cell r="I35">
            <v>37000.000000000058</v>
          </cell>
          <cell r="J35">
            <v>32000.000000000218</v>
          </cell>
          <cell r="K35">
            <v>35999.999999999527</v>
          </cell>
          <cell r="L35">
            <v>47000.00000000072</v>
          </cell>
          <cell r="M35">
            <v>46032.68719781551</v>
          </cell>
          <cell r="N35">
            <v>42443.541354547568</v>
          </cell>
          <cell r="O35">
            <v>44710.897213521755</v>
          </cell>
          <cell r="P35">
            <v>35006.670312298047</v>
          </cell>
          <cell r="Q35">
            <v>45993.772295136849</v>
          </cell>
          <cell r="R35">
            <v>47335.700658904774</v>
          </cell>
          <cell r="S35">
            <v>34827.860135358431</v>
          </cell>
        </row>
        <row r="36">
          <cell r="A36" t="str">
            <v>G0A</v>
          </cell>
          <cell r="B36" t="str">
            <v>OQ</v>
          </cell>
          <cell r="C36">
            <v>270000</v>
          </cell>
          <cell r="D36">
            <v>273000.00000000151</v>
          </cell>
          <cell r="E36">
            <v>275000</v>
          </cell>
          <cell r="F36">
            <v>301000.0000000018</v>
          </cell>
          <cell r="G36">
            <v>294999.99999999936</v>
          </cell>
          <cell r="H36">
            <v>275000.0000000007</v>
          </cell>
          <cell r="I36">
            <v>276000.00000000146</v>
          </cell>
          <cell r="J36">
            <v>274000.00000000239</v>
          </cell>
          <cell r="K36">
            <v>279999.99999999796</v>
          </cell>
          <cell r="L36">
            <v>273000</v>
          </cell>
          <cell r="M36">
            <v>271573.60972698318</v>
          </cell>
          <cell r="N36">
            <v>249620.76660921858</v>
          </cell>
          <cell r="O36">
            <v>252980.71680619573</v>
          </cell>
          <cell r="P36">
            <v>268026.32223349909</v>
          </cell>
          <cell r="Q36">
            <v>253455.1017165223</v>
          </cell>
          <cell r="R36">
            <v>251575.3115807359</v>
          </cell>
          <cell r="S36">
            <v>234612.40688557926</v>
          </cell>
        </row>
        <row r="37">
          <cell r="A37" t="str">
            <v>G0B</v>
          </cell>
          <cell r="B37" t="str">
            <v>OQ</v>
          </cell>
          <cell r="C37">
            <v>201000.00000000151</v>
          </cell>
          <cell r="D37">
            <v>204000.00000000172</v>
          </cell>
          <cell r="E37">
            <v>182000</v>
          </cell>
          <cell r="F37">
            <v>193000.0000000025</v>
          </cell>
          <cell r="G37">
            <v>193000</v>
          </cell>
          <cell r="H37">
            <v>195000.00000000055</v>
          </cell>
          <cell r="I37">
            <v>206999.99999999837</v>
          </cell>
          <cell r="J37">
            <v>205000</v>
          </cell>
          <cell r="K37">
            <v>204000</v>
          </cell>
          <cell r="L37">
            <v>200999.99999998865</v>
          </cell>
          <cell r="M37">
            <v>206305.22578755635</v>
          </cell>
          <cell r="N37">
            <v>216737.810158187</v>
          </cell>
          <cell r="O37">
            <v>225058.79994032739</v>
          </cell>
          <cell r="P37">
            <v>219344.27937577592</v>
          </cell>
          <cell r="Q37">
            <v>227529.96320292813</v>
          </cell>
          <cell r="R37">
            <v>210293.3404412785</v>
          </cell>
          <cell r="S37">
            <v>181567.25316516659</v>
          </cell>
        </row>
        <row r="38">
          <cell r="A38" t="str">
            <v>G1Z</v>
          </cell>
          <cell r="B38" t="str">
            <v>PI ind</v>
          </cell>
          <cell r="C38">
            <v>309000.00000000297</v>
          </cell>
          <cell r="D38">
            <v>346000.00000000553</v>
          </cell>
          <cell r="E38">
            <v>356000</v>
          </cell>
          <cell r="F38">
            <v>355000.00000000518</v>
          </cell>
          <cell r="G38">
            <v>356999.99999999767</v>
          </cell>
          <cell r="H38">
            <v>361000.00000000588</v>
          </cell>
          <cell r="I38">
            <v>372000</v>
          </cell>
          <cell r="J38">
            <v>378000.00000000361</v>
          </cell>
          <cell r="K38">
            <v>384999.99999999732</v>
          </cell>
          <cell r="L38">
            <v>389999.9999999979</v>
          </cell>
          <cell r="M38">
            <v>385795.45058332902</v>
          </cell>
          <cell r="N38">
            <v>388344.39166048996</v>
          </cell>
          <cell r="O38">
            <v>378058.6829009814</v>
          </cell>
          <cell r="P38">
            <v>388618.85521521338</v>
          </cell>
          <cell r="Q38">
            <v>384122.69612728065</v>
          </cell>
          <cell r="R38">
            <v>399182.16170340858</v>
          </cell>
          <cell r="S38">
            <v>417829.91098373628</v>
          </cell>
        </row>
        <row r="39">
          <cell r="A39" t="str">
            <v>H0Z</v>
          </cell>
          <cell r="B39" t="str">
            <v>Cad</v>
          </cell>
          <cell r="C39">
            <v>122000.00000000067</v>
          </cell>
          <cell r="D39">
            <v>139000.00000000151</v>
          </cell>
          <cell r="E39">
            <v>150000.00000000087</v>
          </cell>
          <cell r="F39">
            <v>148000.00000000102</v>
          </cell>
          <cell r="G39">
            <v>170000</v>
          </cell>
          <cell r="H39">
            <v>142999.99999999945</v>
          </cell>
          <cell r="I39">
            <v>156000.0000000009</v>
          </cell>
          <cell r="J39">
            <v>155000.00000000247</v>
          </cell>
          <cell r="K39">
            <v>185000.00000000102</v>
          </cell>
          <cell r="L39">
            <v>191000</v>
          </cell>
          <cell r="M39">
            <v>195525.73844572945</v>
          </cell>
          <cell r="N39">
            <v>223776.97512721637</v>
          </cell>
          <cell r="O39">
            <v>221062.20807664088</v>
          </cell>
          <cell r="P39">
            <v>224906.03087611933</v>
          </cell>
          <cell r="Q39">
            <v>214913.15740922649</v>
          </cell>
          <cell r="R39">
            <v>233803.68511814665</v>
          </cell>
          <cell r="S39">
            <v>232875.75341432219</v>
          </cell>
        </row>
        <row r="40">
          <cell r="A40" t="str">
            <v>J0Z</v>
          </cell>
          <cell r="B40" t="str">
            <v>ONQ</v>
          </cell>
          <cell r="C40">
            <v>378000.00000000105</v>
          </cell>
          <cell r="D40">
            <v>371000.00000000058</v>
          </cell>
          <cell r="E40">
            <v>370000.00000000093</v>
          </cell>
          <cell r="F40">
            <v>368000.00000000116</v>
          </cell>
          <cell r="G40">
            <v>377000.00000000303</v>
          </cell>
          <cell r="H40">
            <v>395000.00000000233</v>
          </cell>
          <cell r="I40">
            <v>408000</v>
          </cell>
          <cell r="J40">
            <v>436999.99999999703</v>
          </cell>
          <cell r="K40">
            <v>458000</v>
          </cell>
          <cell r="L40">
            <v>430999.99999999348</v>
          </cell>
          <cell r="M40">
            <v>390110.91159300174</v>
          </cell>
          <cell r="N40">
            <v>397151.00707834831</v>
          </cell>
          <cell r="O40">
            <v>408680.81966536568</v>
          </cell>
          <cell r="P40">
            <v>370468.47406514408</v>
          </cell>
          <cell r="Q40">
            <v>365555.65791890601</v>
          </cell>
          <cell r="R40">
            <v>352887.04231002566</v>
          </cell>
          <cell r="S40">
            <v>328356.20661078452</v>
          </cell>
        </row>
        <row r="41">
          <cell r="A41" t="str">
            <v>J1Z</v>
          </cell>
          <cell r="B41" t="str">
            <v>OQ</v>
          </cell>
          <cell r="C41">
            <v>367999.99999999837</v>
          </cell>
          <cell r="D41">
            <v>361000.00000000175</v>
          </cell>
          <cell r="E41">
            <v>402000.00000000326</v>
          </cell>
          <cell r="F41">
            <v>403000.00000000291</v>
          </cell>
          <cell r="G41">
            <v>399999.99999999674</v>
          </cell>
          <cell r="H41">
            <v>427000.00000000192</v>
          </cell>
          <cell r="I41">
            <v>420000.00000000151</v>
          </cell>
          <cell r="J41">
            <v>439000.00000000244</v>
          </cell>
          <cell r="K41">
            <v>458999.99999999721</v>
          </cell>
          <cell r="L41">
            <v>458999.99999999569</v>
          </cell>
          <cell r="M41">
            <v>456477.6882003803</v>
          </cell>
          <cell r="N41">
            <v>476074.23977630801</v>
          </cell>
          <cell r="O41">
            <v>442306.96386615757</v>
          </cell>
          <cell r="P41">
            <v>435234.10774184112</v>
          </cell>
          <cell r="Q41">
            <v>464042.01695137291</v>
          </cell>
          <cell r="R41">
            <v>463925.3362481221</v>
          </cell>
          <cell r="S41">
            <v>448450.03818282619</v>
          </cell>
        </row>
        <row r="42">
          <cell r="A42" t="str">
            <v>J3Z</v>
          </cell>
          <cell r="B42" t="str">
            <v>OQ</v>
          </cell>
          <cell r="C42">
            <v>700000.00000000326</v>
          </cell>
          <cell r="D42">
            <v>695000.00000000512</v>
          </cell>
          <cell r="E42">
            <v>707000.00000000105</v>
          </cell>
          <cell r="F42">
            <v>752000.00000000757</v>
          </cell>
          <cell r="G42">
            <v>725999.99999999697</v>
          </cell>
          <cell r="H42">
            <v>742000.00000000419</v>
          </cell>
          <cell r="I42">
            <v>736999.99999999488</v>
          </cell>
          <cell r="J42">
            <v>761000.0000000064</v>
          </cell>
          <cell r="K42">
            <v>764999.9999999908</v>
          </cell>
          <cell r="L42">
            <v>744999.99999998976</v>
          </cell>
          <cell r="M42">
            <v>733884.53540111391</v>
          </cell>
          <cell r="N42">
            <v>729785.02252763254</v>
          </cell>
          <cell r="O42">
            <v>738036.35637952341</v>
          </cell>
          <cell r="P42">
            <v>760382.30469848495</v>
          </cell>
          <cell r="Q42">
            <v>784465.82509158389</v>
          </cell>
          <cell r="R42">
            <v>775068.82708834077</v>
          </cell>
          <cell r="S42">
            <v>754324.61011344159</v>
          </cell>
        </row>
        <row r="43">
          <cell r="A43" t="str">
            <v>J4Z</v>
          </cell>
          <cell r="B43" t="str">
            <v>PI ter</v>
          </cell>
          <cell r="C43">
            <v>35000.000000000568</v>
          </cell>
          <cell r="D43">
            <v>44000.000000000357</v>
          </cell>
          <cell r="E43">
            <v>43999.999999999876</v>
          </cell>
          <cell r="F43">
            <v>49000.000000000713</v>
          </cell>
          <cell r="G43">
            <v>45999.999999999825</v>
          </cell>
          <cell r="H43">
            <v>42000.00000000008</v>
          </cell>
          <cell r="I43">
            <v>41000.000000000189</v>
          </cell>
          <cell r="J43">
            <v>59000.000000000626</v>
          </cell>
          <cell r="K43">
            <v>67999.999999999593</v>
          </cell>
          <cell r="L43">
            <v>83000.000000001834</v>
          </cell>
          <cell r="M43">
            <v>81877.199047880727</v>
          </cell>
          <cell r="N43">
            <v>103768.84971503909</v>
          </cell>
          <cell r="O43">
            <v>95482.164063520613</v>
          </cell>
          <cell r="P43">
            <v>97085.257115448199</v>
          </cell>
          <cell r="Q43">
            <v>86715.152765894993</v>
          </cell>
          <cell r="R43">
            <v>98435.125813949475</v>
          </cell>
          <cell r="S43">
            <v>90505.649073459252</v>
          </cell>
        </row>
        <row r="44">
          <cell r="A44" t="str">
            <v>J5Z</v>
          </cell>
          <cell r="B44" t="str">
            <v>EQ</v>
          </cell>
          <cell r="C44">
            <v>149000.00000000192</v>
          </cell>
          <cell r="D44">
            <v>138000.00000000099</v>
          </cell>
          <cell r="E44">
            <v>140000</v>
          </cell>
          <cell r="F44">
            <v>145000</v>
          </cell>
          <cell r="G44">
            <v>145000</v>
          </cell>
          <cell r="H44">
            <v>154999.99999999843</v>
          </cell>
          <cell r="I44">
            <v>151000.00000000131</v>
          </cell>
          <cell r="J44">
            <v>153999.99999999924</v>
          </cell>
          <cell r="K44">
            <v>162999.99999999895</v>
          </cell>
          <cell r="L44">
            <v>175999.99999999217</v>
          </cell>
          <cell r="M44">
            <v>176641.78823463203</v>
          </cell>
          <cell r="N44">
            <v>179949.432753175</v>
          </cell>
          <cell r="O44">
            <v>161475.26972981964</v>
          </cell>
          <cell r="P44">
            <v>152647.74751866676</v>
          </cell>
          <cell r="Q44">
            <v>195057.98206101437</v>
          </cell>
          <cell r="R44">
            <v>186151.700003579</v>
          </cell>
          <cell r="S44">
            <v>183398.69132794905</v>
          </cell>
        </row>
        <row r="45">
          <cell r="A45" t="str">
            <v>J6Z</v>
          </cell>
          <cell r="B45" t="str">
            <v>Cad</v>
          </cell>
          <cell r="C45">
            <v>50000.000000000276</v>
          </cell>
          <cell r="D45">
            <v>48000.000000000662</v>
          </cell>
          <cell r="E45">
            <v>51999.999999999694</v>
          </cell>
          <cell r="F45">
            <v>47999.999999999927</v>
          </cell>
          <cell r="G45">
            <v>49999.999999999593</v>
          </cell>
          <cell r="H45">
            <v>49999.99999999944</v>
          </cell>
          <cell r="I45">
            <v>55000</v>
          </cell>
          <cell r="J45">
            <v>58000.000000000618</v>
          </cell>
          <cell r="K45">
            <v>69000</v>
          </cell>
          <cell r="L45">
            <v>63000.000000000153</v>
          </cell>
          <cell r="M45">
            <v>64596.805107469452</v>
          </cell>
          <cell r="N45">
            <v>56739.171078908439</v>
          </cell>
          <cell r="O45">
            <v>67886.795799300802</v>
          </cell>
          <cell r="P45">
            <v>63763.127059561259</v>
          </cell>
          <cell r="Q45">
            <v>69004.32558466609</v>
          </cell>
          <cell r="R45">
            <v>85974.594929937972</v>
          </cell>
          <cell r="S45">
            <v>84871.517629298032</v>
          </cell>
        </row>
        <row r="46">
          <cell r="A46" t="str">
            <v>K0Z</v>
          </cell>
          <cell r="B46" t="str">
            <v>Ind</v>
          </cell>
          <cell r="C46">
            <v>153000</v>
          </cell>
          <cell r="D46">
            <v>142000</v>
          </cell>
          <cell r="E46">
            <v>124000</v>
          </cell>
          <cell r="F46">
            <v>122000</v>
          </cell>
          <cell r="G46">
            <v>118000</v>
          </cell>
          <cell r="H46">
            <v>121000</v>
          </cell>
          <cell r="I46">
            <v>123999.99999999945</v>
          </cell>
          <cell r="J46">
            <v>133000.00000000119</v>
          </cell>
          <cell r="K46">
            <v>136000</v>
          </cell>
          <cell r="L46">
            <v>130999.99999999814</v>
          </cell>
          <cell r="M46">
            <v>125415.71924699466</v>
          </cell>
          <cell r="N46">
            <v>145249.29052438829</v>
          </cell>
          <cell r="O46">
            <v>110518.72631279445</v>
          </cell>
          <cell r="P46">
            <v>111527.34174192813</v>
          </cell>
          <cell r="Q46">
            <v>116383.5373186307</v>
          </cell>
          <cell r="R46">
            <v>110278.09346431396</v>
          </cell>
          <cell r="S46">
            <v>129164.47564313629</v>
          </cell>
        </row>
        <row r="47">
          <cell r="A47" t="str">
            <v>L0Z</v>
          </cell>
          <cell r="B47" t="str">
            <v>EQ</v>
          </cell>
          <cell r="C47">
            <v>593000.00000000093</v>
          </cell>
          <cell r="D47">
            <v>624999.99999999639</v>
          </cell>
          <cell r="E47">
            <v>624999.9999999986</v>
          </cell>
          <cell r="F47">
            <v>627999.99999999825</v>
          </cell>
          <cell r="G47">
            <v>605999.99999999069</v>
          </cell>
          <cell r="H47">
            <v>577999.99999999383</v>
          </cell>
          <cell r="I47">
            <v>575000.00000000512</v>
          </cell>
          <cell r="J47">
            <v>567000</v>
          </cell>
          <cell r="K47">
            <v>544000.0000000007</v>
          </cell>
          <cell r="L47">
            <v>544999.9999999922</v>
          </cell>
          <cell r="M47">
            <v>553408.39495648141</v>
          </cell>
          <cell r="N47">
            <v>495174.33079371147</v>
          </cell>
          <cell r="O47">
            <v>511474.87208491034</v>
          </cell>
          <cell r="P47">
            <v>476931.62276106823</v>
          </cell>
          <cell r="Q47">
            <v>481900.43288317259</v>
          </cell>
          <cell r="R47">
            <v>495688.39790837455</v>
          </cell>
          <cell r="S47">
            <v>471735.30169620429</v>
          </cell>
        </row>
        <row r="48">
          <cell r="A48" t="str">
            <v>L1Z</v>
          </cell>
          <cell r="B48" t="str">
            <v>EQ</v>
          </cell>
          <cell r="C48">
            <v>360000</v>
          </cell>
          <cell r="D48">
            <v>347999.99999999627</v>
          </cell>
          <cell r="E48">
            <v>346000.00000000361</v>
          </cell>
          <cell r="F48">
            <v>364999.99999999622</v>
          </cell>
          <cell r="G48">
            <v>365999.99999999773</v>
          </cell>
          <cell r="H48">
            <v>365999.99999999796</v>
          </cell>
          <cell r="I48">
            <v>360999.99999999854</v>
          </cell>
          <cell r="J48">
            <v>381000.00000000099</v>
          </cell>
          <cell r="K48">
            <v>377000</v>
          </cell>
          <cell r="L48">
            <v>387999.99999999616</v>
          </cell>
          <cell r="M48">
            <v>394629.81015888177</v>
          </cell>
          <cell r="N48">
            <v>392100.69644432369</v>
          </cell>
          <cell r="O48">
            <v>382810.49950931047</v>
          </cell>
          <cell r="P48">
            <v>338938.87022797466</v>
          </cell>
          <cell r="Q48">
            <v>362943.60502320045</v>
          </cell>
          <cell r="R48">
            <v>377960.92468267336</v>
          </cell>
          <cell r="S48">
            <v>374760.18809212255</v>
          </cell>
        </row>
        <row r="49">
          <cell r="A49" t="str">
            <v>L2Z</v>
          </cell>
          <cell r="B49" t="str">
            <v>EQ</v>
          </cell>
          <cell r="C49">
            <v>227999.99999999837</v>
          </cell>
          <cell r="D49">
            <v>272000.00000000099</v>
          </cell>
          <cell r="E49">
            <v>269000</v>
          </cell>
          <cell r="F49">
            <v>272000</v>
          </cell>
          <cell r="G49">
            <v>267999.99999999907</v>
          </cell>
          <cell r="H49">
            <v>277999.99999999616</v>
          </cell>
          <cell r="I49">
            <v>315000.00000000122</v>
          </cell>
          <cell r="J49">
            <v>371999.99999999942</v>
          </cell>
          <cell r="K49">
            <v>387999.99999999802</v>
          </cell>
          <cell r="L49">
            <v>450999.99999999849</v>
          </cell>
          <cell r="M49">
            <v>458998.40768463409</v>
          </cell>
          <cell r="N49">
            <v>419871.1412388843</v>
          </cell>
          <cell r="O49">
            <v>421214.89378161036</v>
          </cell>
          <cell r="P49">
            <v>428079.32325506234</v>
          </cell>
          <cell r="Q49">
            <v>413180.89533528185</v>
          </cell>
          <cell r="R49">
            <v>423314.43770279485</v>
          </cell>
          <cell r="S49">
            <v>434798.89060761768</v>
          </cell>
        </row>
        <row r="50">
          <cell r="A50" t="str">
            <v>L3Z</v>
          </cell>
          <cell r="B50" t="str">
            <v>PI ter</v>
          </cell>
          <cell r="C50">
            <v>193000.00000000081</v>
          </cell>
          <cell r="D50">
            <v>180000.00000000122</v>
          </cell>
          <cell r="E50">
            <v>172000</v>
          </cell>
          <cell r="F50">
            <v>153000.00000000049</v>
          </cell>
          <cell r="G50">
            <v>170999.99999999753</v>
          </cell>
          <cell r="H50">
            <v>157000.0000000009</v>
          </cell>
          <cell r="I50">
            <v>152999.99999999907</v>
          </cell>
          <cell r="J50">
            <v>154000</v>
          </cell>
          <cell r="K50">
            <v>144999.99999999837</v>
          </cell>
          <cell r="L50">
            <v>143999.99999999872</v>
          </cell>
          <cell r="M50">
            <v>143833.73562404126</v>
          </cell>
          <cell r="N50">
            <v>158416.46048963314</v>
          </cell>
          <cell r="O50">
            <v>173665.57845711251</v>
          </cell>
          <cell r="P50">
            <v>157119.45060009341</v>
          </cell>
          <cell r="Q50">
            <v>165034.50684643717</v>
          </cell>
          <cell r="R50">
            <v>168739.12560180321</v>
          </cell>
          <cell r="S50">
            <v>158806.27072534678</v>
          </cell>
        </row>
        <row r="51">
          <cell r="A51" t="str">
            <v>L4Z</v>
          </cell>
          <cell r="B51" t="str">
            <v>PI ter</v>
          </cell>
          <cell r="C51">
            <v>206000.00000000221</v>
          </cell>
          <cell r="D51">
            <v>205000.00000000192</v>
          </cell>
          <cell r="E51">
            <v>190999.99999999831</v>
          </cell>
          <cell r="F51">
            <v>205000.00000000052</v>
          </cell>
          <cell r="G51">
            <v>221000.0000000007</v>
          </cell>
          <cell r="H51">
            <v>229000.00000000079</v>
          </cell>
          <cell r="I51">
            <v>223000</v>
          </cell>
          <cell r="J51">
            <v>252000</v>
          </cell>
          <cell r="K51">
            <v>253999.99999999942</v>
          </cell>
          <cell r="L51">
            <v>290000.00000000052</v>
          </cell>
          <cell r="M51">
            <v>285414.63547428139</v>
          </cell>
          <cell r="N51">
            <v>306929.28432577825</v>
          </cell>
          <cell r="O51">
            <v>307292.72804773855</v>
          </cell>
          <cell r="P51">
            <v>314030.55799604103</v>
          </cell>
          <cell r="Q51">
            <v>334833.99126570154</v>
          </cell>
          <cell r="R51">
            <v>355834.93184796569</v>
          </cell>
          <cell r="S51">
            <v>342935.1753037583</v>
          </cell>
        </row>
        <row r="52">
          <cell r="A52" t="str">
            <v>L5Z</v>
          </cell>
          <cell r="B52" t="str">
            <v>Cad</v>
          </cell>
          <cell r="C52">
            <v>372000.00000000093</v>
          </cell>
          <cell r="D52">
            <v>363000.00000000186</v>
          </cell>
          <cell r="E52">
            <v>371999.99999999936</v>
          </cell>
          <cell r="F52">
            <v>384000</v>
          </cell>
          <cell r="G52">
            <v>397999.99999999744</v>
          </cell>
          <cell r="H52">
            <v>408999.99999999802</v>
          </cell>
          <cell r="I52">
            <v>427999.99999999773</v>
          </cell>
          <cell r="J52">
            <v>463000.00000000349</v>
          </cell>
          <cell r="K52">
            <v>475999.99999999342</v>
          </cell>
          <cell r="L52">
            <v>507000.00000000221</v>
          </cell>
          <cell r="M52">
            <v>522279.10004197375</v>
          </cell>
          <cell r="N52">
            <v>522893.38579459419</v>
          </cell>
          <cell r="O52">
            <v>519090.53847015218</v>
          </cell>
          <cell r="P52">
            <v>526900.45216648129</v>
          </cell>
          <cell r="Q52">
            <v>541909.52587888949</v>
          </cell>
          <cell r="R52">
            <v>571640.15019641991</v>
          </cell>
          <cell r="S52">
            <v>592285.31131160399</v>
          </cell>
        </row>
        <row r="53">
          <cell r="A53" t="str">
            <v>L6Z</v>
          </cell>
          <cell r="B53" t="str">
            <v>Ind</v>
          </cell>
          <cell r="C53">
            <v>149000.00000000058</v>
          </cell>
          <cell r="D53">
            <v>150000.00000000052</v>
          </cell>
          <cell r="E53">
            <v>157999.99999999951</v>
          </cell>
          <cell r="F53">
            <v>148000</v>
          </cell>
          <cell r="G53">
            <v>144000</v>
          </cell>
          <cell r="H53">
            <v>147000.00000000076</v>
          </cell>
          <cell r="I53">
            <v>146999.99999999901</v>
          </cell>
          <cell r="J53">
            <v>152000.00000000093</v>
          </cell>
          <cell r="K53">
            <v>159999.99999999834</v>
          </cell>
          <cell r="L53">
            <v>142000</v>
          </cell>
          <cell r="M53">
            <v>143910.28577407269</v>
          </cell>
          <cell r="N53">
            <v>156736.69816129404</v>
          </cell>
          <cell r="O53">
            <v>141806.32476875745</v>
          </cell>
          <cell r="P53">
            <v>155799.16761833205</v>
          </cell>
          <cell r="Q53">
            <v>167662.0192471715</v>
          </cell>
          <cell r="R53">
            <v>178927.85630992366</v>
          </cell>
          <cell r="S53">
            <v>169073.76593451854</v>
          </cell>
        </row>
        <row r="54">
          <cell r="A54" t="str">
            <v>M0Z</v>
          </cell>
          <cell r="B54" t="str">
            <v>EQ</v>
          </cell>
          <cell r="C54">
            <v>46000.000000000342</v>
          </cell>
          <cell r="D54">
            <v>44999.99999999992</v>
          </cell>
          <cell r="E54">
            <v>37000.00000000016</v>
          </cell>
          <cell r="F54">
            <v>32000</v>
          </cell>
          <cell r="G54">
            <v>27999.999999999709</v>
          </cell>
          <cell r="H54">
            <v>31999.999999999902</v>
          </cell>
          <cell r="I54">
            <v>35000</v>
          </cell>
          <cell r="J54">
            <v>36000.000000000065</v>
          </cell>
          <cell r="K54">
            <v>35999.999999999593</v>
          </cell>
          <cell r="L54">
            <v>37999.999999998108</v>
          </cell>
          <cell r="M54">
            <v>39573.673744575462</v>
          </cell>
          <cell r="N54">
            <v>38781.592635921807</v>
          </cell>
          <cell r="O54">
            <v>36900.566178760222</v>
          </cell>
          <cell r="P54">
            <v>34804.570654827105</v>
          </cell>
          <cell r="Q54">
            <v>28394.30721870247</v>
          </cell>
          <cell r="R54">
            <v>32059.15482311499</v>
          </cell>
          <cell r="S54">
            <v>37889.804314099274</v>
          </cell>
        </row>
        <row r="55">
          <cell r="A55" t="str">
            <v>M1Z</v>
          </cell>
          <cell r="B55" t="str">
            <v>PI ter</v>
          </cell>
          <cell r="C55">
            <v>145000.00000000143</v>
          </cell>
          <cell r="D55">
            <v>128000.00000000146</v>
          </cell>
          <cell r="E55">
            <v>135999.99999999878</v>
          </cell>
          <cell r="F55">
            <v>126000.0000000023</v>
          </cell>
          <cell r="G55">
            <v>126000</v>
          </cell>
          <cell r="H55">
            <v>120000.00000000079</v>
          </cell>
          <cell r="I55">
            <v>157000</v>
          </cell>
          <cell r="J55">
            <v>164000.00000000067</v>
          </cell>
          <cell r="K55">
            <v>164000</v>
          </cell>
          <cell r="L55">
            <v>167999.99999999683</v>
          </cell>
          <cell r="M55">
            <v>165208.64050326394</v>
          </cell>
          <cell r="N55">
            <v>177324.84608257579</v>
          </cell>
          <cell r="O55">
            <v>168897.10683828691</v>
          </cell>
          <cell r="P55">
            <v>137515.59125955126</v>
          </cell>
          <cell r="Q55">
            <v>138889.08182437182</v>
          </cell>
          <cell r="R55">
            <v>181862.75290606348</v>
          </cell>
          <cell r="S55">
            <v>176466.17286522992</v>
          </cell>
        </row>
        <row r="56">
          <cell r="A56" t="str">
            <v>M2Z</v>
          </cell>
          <cell r="B56" t="str">
            <v>Cad</v>
          </cell>
          <cell r="C56">
            <v>128000.00000000221</v>
          </cell>
          <cell r="D56">
            <v>138000.00000000227</v>
          </cell>
          <cell r="E56">
            <v>133000</v>
          </cell>
          <cell r="F56">
            <v>130000</v>
          </cell>
          <cell r="G56">
            <v>147999.99999999892</v>
          </cell>
          <cell r="H56">
            <v>150000</v>
          </cell>
          <cell r="I56">
            <v>183000</v>
          </cell>
          <cell r="J56">
            <v>193000.00000000128</v>
          </cell>
          <cell r="K56">
            <v>251000</v>
          </cell>
          <cell r="L56">
            <v>261000</v>
          </cell>
          <cell r="M56">
            <v>266964.96079808928</v>
          </cell>
          <cell r="N56">
            <v>282390.84960002656</v>
          </cell>
          <cell r="O56">
            <v>322577.31892969407</v>
          </cell>
          <cell r="P56">
            <v>350707.60363056965</v>
          </cell>
          <cell r="Q56">
            <v>318038.21089599206</v>
          </cell>
          <cell r="R56">
            <v>295787.96242935333</v>
          </cell>
          <cell r="S56">
            <v>334277.42725241173</v>
          </cell>
        </row>
        <row r="57">
          <cell r="A57" t="str">
            <v>N0Z</v>
          </cell>
          <cell r="B57" t="str">
            <v>Cad</v>
          </cell>
          <cell r="C57">
            <v>190000.00000000128</v>
          </cell>
          <cell r="D57">
            <v>189000.00000000378</v>
          </cell>
          <cell r="E57">
            <v>209000.00000000163</v>
          </cell>
          <cell r="F57">
            <v>215000</v>
          </cell>
          <cell r="G57">
            <v>207000</v>
          </cell>
          <cell r="H57">
            <v>221999.99999999817</v>
          </cell>
          <cell r="I57">
            <v>232999.99999999881</v>
          </cell>
          <cell r="J57">
            <v>244000.00000000058</v>
          </cell>
          <cell r="K57">
            <v>242999.99999999919</v>
          </cell>
          <cell r="L57">
            <v>253000</v>
          </cell>
          <cell r="M57">
            <v>258752.07085378453</v>
          </cell>
          <cell r="N57">
            <v>276096.38185518724</v>
          </cell>
          <cell r="O57">
            <v>286593.23248848756</v>
          </cell>
          <cell r="P57">
            <v>298239.58365504816</v>
          </cell>
          <cell r="Q57">
            <v>326679.41613571107</v>
          </cell>
          <cell r="R57">
            <v>376898.78421391244</v>
          </cell>
          <cell r="S57">
            <v>358256.30138726498</v>
          </cell>
        </row>
        <row r="58">
          <cell r="A58" t="str">
            <v>P0Z</v>
          </cell>
          <cell r="B58" t="str">
            <v>EQ</v>
          </cell>
          <cell r="C58">
            <v>843999.99999999371</v>
          </cell>
          <cell r="D58">
            <v>849000.00000000885</v>
          </cell>
          <cell r="E58">
            <v>869000.00000000268</v>
          </cell>
          <cell r="F58">
            <v>884999.99999999604</v>
          </cell>
          <cell r="G58">
            <v>853999.99999999884</v>
          </cell>
          <cell r="H58">
            <v>851999.99999999593</v>
          </cell>
          <cell r="I58">
            <v>844000.00000000338</v>
          </cell>
          <cell r="J58">
            <v>906999.9999999936</v>
          </cell>
          <cell r="K58">
            <v>901999.99999999406</v>
          </cell>
          <cell r="L58">
            <v>893999.99999995844</v>
          </cell>
          <cell r="M58">
            <v>915239.96676118544</v>
          </cell>
          <cell r="N58">
            <v>906336.2071818416</v>
          </cell>
          <cell r="O58">
            <v>892088.89241245703</v>
          </cell>
          <cell r="P58">
            <v>896026.45895910612</v>
          </cell>
          <cell r="Q58">
            <v>947493.25283786957</v>
          </cell>
          <cell r="R58">
            <v>942921.08708772634</v>
          </cell>
          <cell r="S58">
            <v>889321.35702948226</v>
          </cell>
        </row>
        <row r="59">
          <cell r="A59" t="str">
            <v>P1Z</v>
          </cell>
          <cell r="B59" t="str">
            <v>PI ter</v>
          </cell>
          <cell r="C59">
            <v>437000</v>
          </cell>
          <cell r="D59">
            <v>431000.00000000425</v>
          </cell>
          <cell r="E59">
            <v>401000</v>
          </cell>
          <cell r="F59">
            <v>399000.00000000373</v>
          </cell>
          <cell r="G59">
            <v>393999.99999999854</v>
          </cell>
          <cell r="H59">
            <v>394000.00000000314</v>
          </cell>
          <cell r="I59">
            <v>397999.99999999901</v>
          </cell>
          <cell r="J59">
            <v>393999.99999999814</v>
          </cell>
          <cell r="K59">
            <v>411999.99999999703</v>
          </cell>
          <cell r="L59">
            <v>412000.00000000087</v>
          </cell>
          <cell r="M59">
            <v>412788.6305303488</v>
          </cell>
          <cell r="N59">
            <v>391557.66964279761</v>
          </cell>
          <cell r="O59">
            <v>409981.20755331352</v>
          </cell>
          <cell r="P59">
            <v>409730.67410172377</v>
          </cell>
          <cell r="Q59">
            <v>414367.94771925936</v>
          </cell>
          <cell r="R59">
            <v>431545.06307619822</v>
          </cell>
          <cell r="S59">
            <v>417753.09950475005</v>
          </cell>
        </row>
        <row r="60">
          <cell r="A60" t="str">
            <v>P2Z</v>
          </cell>
          <cell r="B60" t="str">
            <v>Cad</v>
          </cell>
          <cell r="C60">
            <v>302000.00000000175</v>
          </cell>
          <cell r="D60">
            <v>317000.00000000338</v>
          </cell>
          <cell r="E60">
            <v>319999.99999999593</v>
          </cell>
          <cell r="F60">
            <v>325000.00000000052</v>
          </cell>
          <cell r="G60">
            <v>317999.99999999901</v>
          </cell>
          <cell r="H60">
            <v>331999.99999999721</v>
          </cell>
          <cell r="I60">
            <v>340999.99999999907</v>
          </cell>
          <cell r="J60">
            <v>344000.00000000268</v>
          </cell>
          <cell r="K60">
            <v>332000.00000000221</v>
          </cell>
          <cell r="L60">
            <v>367000</v>
          </cell>
          <cell r="M60">
            <v>377442.4969361035</v>
          </cell>
          <cell r="N60">
            <v>378209.05596122274</v>
          </cell>
          <cell r="O60">
            <v>406578.15538747748</v>
          </cell>
          <cell r="P60">
            <v>397486.78867598582</v>
          </cell>
          <cell r="Q60">
            <v>427955.06607072247</v>
          </cell>
          <cell r="R60">
            <v>402896.32897112262</v>
          </cell>
          <cell r="S60">
            <v>424717.41389898991</v>
          </cell>
        </row>
        <row r="61">
          <cell r="A61" t="str">
            <v>P3Z</v>
          </cell>
          <cell r="B61" t="str">
            <v>Cad</v>
          </cell>
          <cell r="C61">
            <v>53000.000000000575</v>
          </cell>
          <cell r="D61">
            <v>53000.0000000008</v>
          </cell>
          <cell r="E61">
            <v>62000.000000000306</v>
          </cell>
          <cell r="F61">
            <v>59000.000000000233</v>
          </cell>
          <cell r="G61">
            <v>49999.999999999593</v>
          </cell>
          <cell r="H61">
            <v>49999.999999999753</v>
          </cell>
          <cell r="I61">
            <v>53000.000000000065</v>
          </cell>
          <cell r="J61">
            <v>58000.00000000024</v>
          </cell>
          <cell r="K61">
            <v>52999.999999999593</v>
          </cell>
          <cell r="L61">
            <v>51000.000000000342</v>
          </cell>
          <cell r="M61">
            <v>52886.558689569341</v>
          </cell>
          <cell r="N61">
            <v>57070.252040188578</v>
          </cell>
          <cell r="O61">
            <v>59535.098347936</v>
          </cell>
          <cell r="P61">
            <v>74574.017606179026</v>
          </cell>
          <cell r="Q61">
            <v>63406.556748966766</v>
          </cell>
          <cell r="R61">
            <v>78421.756851587343</v>
          </cell>
          <cell r="S61">
            <v>79930.766721670661</v>
          </cell>
        </row>
        <row r="62">
          <cell r="A62" t="str">
            <v>P4Z</v>
          </cell>
          <cell r="B62" t="str">
            <v>EQ</v>
          </cell>
          <cell r="C62">
            <v>745999.99999999523</v>
          </cell>
          <cell r="D62">
            <v>753000.00000000151</v>
          </cell>
          <cell r="E62">
            <v>717999.99999998743</v>
          </cell>
          <cell r="F62">
            <v>703999.9999999929</v>
          </cell>
          <cell r="G62">
            <v>670000</v>
          </cell>
          <cell r="H62">
            <v>683000.00000000081</v>
          </cell>
          <cell r="I62">
            <v>553000</v>
          </cell>
          <cell r="J62">
            <v>536000.0000000021</v>
          </cell>
          <cell r="K62">
            <v>480999.99999999505</v>
          </cell>
          <cell r="L62">
            <v>398000.55556979176</v>
          </cell>
          <cell r="M62">
            <v>403615.5192733169</v>
          </cell>
          <cell r="N62">
            <v>424610.29437942611</v>
          </cell>
          <cell r="O62">
            <v>433425.45357552386</v>
          </cell>
          <cell r="P62">
            <v>410921.13433919509</v>
          </cell>
          <cell r="Q62">
            <v>463613.6911643559</v>
          </cell>
          <cell r="R62">
            <v>423077.95619524189</v>
          </cell>
          <cell r="S62">
            <v>378911.85917544377</v>
          </cell>
        </row>
        <row r="63">
          <cell r="A63" t="str">
            <v>Q0Z</v>
          </cell>
          <cell r="B63" t="str">
            <v>EQ</v>
          </cell>
          <cell r="C63">
            <v>353999.99999999924</v>
          </cell>
          <cell r="D63">
            <v>319000</v>
          </cell>
          <cell r="E63">
            <v>321999.99999999843</v>
          </cell>
          <cell r="F63">
            <v>320000</v>
          </cell>
          <cell r="G63">
            <v>306999.99999999703</v>
          </cell>
          <cell r="H63">
            <v>312999.99999999616</v>
          </cell>
          <cell r="I63">
            <v>304000.0000000014</v>
          </cell>
          <cell r="J63">
            <v>293000.00000000198</v>
          </cell>
          <cell r="K63">
            <v>296999.99999999948</v>
          </cell>
          <cell r="L63">
            <v>302999.99999998778</v>
          </cell>
          <cell r="M63">
            <v>310425.15492721717</v>
          </cell>
          <cell r="N63">
            <v>278964.26506953314</v>
          </cell>
          <cell r="O63">
            <v>295845.51911491004</v>
          </cell>
          <cell r="P63">
            <v>320165.97317172779</v>
          </cell>
          <cell r="Q63">
            <v>296639.4508797155</v>
          </cell>
          <cell r="R63">
            <v>299036.64701312495</v>
          </cell>
          <cell r="S63">
            <v>296772.78090796387</v>
          </cell>
        </row>
        <row r="64">
          <cell r="A64" t="str">
            <v>Q1Z</v>
          </cell>
          <cell r="B64" t="str">
            <v>PI ter</v>
          </cell>
          <cell r="C64">
            <v>165000.00000000285</v>
          </cell>
          <cell r="D64">
            <v>164000.00000000154</v>
          </cell>
          <cell r="E64">
            <v>164999.99999999919</v>
          </cell>
          <cell r="F64">
            <v>163999.9999999993</v>
          </cell>
          <cell r="G64">
            <v>161999.99999999904</v>
          </cell>
          <cell r="H64">
            <v>171000</v>
          </cell>
          <cell r="I64">
            <v>162000.00000000131</v>
          </cell>
          <cell r="J64">
            <v>172999.99999999901</v>
          </cell>
          <cell r="K64">
            <v>160999.99999999808</v>
          </cell>
          <cell r="L64">
            <v>180000.00000000122</v>
          </cell>
          <cell r="M64">
            <v>179907.70208914118</v>
          </cell>
          <cell r="N64">
            <v>174231.51515969518</v>
          </cell>
          <cell r="O64">
            <v>187377.41430168966</v>
          </cell>
          <cell r="P64">
            <v>194026.43801812929</v>
          </cell>
          <cell r="Q64">
            <v>188781.72039235735</v>
          </cell>
          <cell r="R64">
            <v>213659.45163106077</v>
          </cell>
          <cell r="S64">
            <v>221055.83192578275</v>
          </cell>
        </row>
        <row r="65">
          <cell r="A65" t="str">
            <v>Q2Z</v>
          </cell>
          <cell r="B65" t="str">
            <v>Cad</v>
          </cell>
          <cell r="C65">
            <v>177000.0000000007</v>
          </cell>
          <cell r="D65">
            <v>172000.00000000163</v>
          </cell>
          <cell r="E65">
            <v>175999.99999999866</v>
          </cell>
          <cell r="F65">
            <v>185999.99999999948</v>
          </cell>
          <cell r="G65">
            <v>182999.9999999993</v>
          </cell>
          <cell r="H65">
            <v>191999.99999999889</v>
          </cell>
          <cell r="I65">
            <v>185000.00000000064</v>
          </cell>
          <cell r="J65">
            <v>172000.00000000143</v>
          </cell>
          <cell r="K65">
            <v>181000</v>
          </cell>
          <cell r="L65">
            <v>194000.00000000346</v>
          </cell>
          <cell r="M65">
            <v>198700.74729178497</v>
          </cell>
          <cell r="N65">
            <v>194490.27794093831</v>
          </cell>
          <cell r="O65">
            <v>234074.32613685119</v>
          </cell>
          <cell r="P65">
            <v>254091.47142240597</v>
          </cell>
          <cell r="Q65">
            <v>257739.81165251735</v>
          </cell>
          <cell r="R65">
            <v>257388.139950229</v>
          </cell>
          <cell r="S65">
            <v>273769.89132025494</v>
          </cell>
        </row>
        <row r="66">
          <cell r="A66" t="str">
            <v>R0Z</v>
          </cell>
          <cell r="B66" t="str">
            <v>ENQ</v>
          </cell>
          <cell r="C66">
            <v>270000.00000000326</v>
          </cell>
          <cell r="D66">
            <v>284000.0000000007</v>
          </cell>
          <cell r="E66">
            <v>276000.00000000128</v>
          </cell>
          <cell r="F66">
            <v>279000.00000000192</v>
          </cell>
          <cell r="G66">
            <v>293999.99999999907</v>
          </cell>
          <cell r="H66">
            <v>299000.00000000227</v>
          </cell>
          <cell r="I66">
            <v>304000</v>
          </cell>
          <cell r="J66">
            <v>296000.00000000233</v>
          </cell>
          <cell r="K66">
            <v>310000</v>
          </cell>
          <cell r="L66">
            <v>314999.99999999616</v>
          </cell>
          <cell r="M66">
            <v>307311.33068841533</v>
          </cell>
          <cell r="N66">
            <v>327616.39632127091</v>
          </cell>
          <cell r="O66">
            <v>321318.52298640169</v>
          </cell>
          <cell r="P66">
            <v>324736.66460783535</v>
          </cell>
          <cell r="Q66">
            <v>334330.0062430682</v>
          </cell>
          <cell r="R66">
            <v>311219.6809629231</v>
          </cell>
          <cell r="S66">
            <v>282442.84952146211</v>
          </cell>
        </row>
        <row r="67">
          <cell r="A67" t="str">
            <v>R1Z</v>
          </cell>
          <cell r="B67" t="str">
            <v>EQ</v>
          </cell>
          <cell r="C67">
            <v>674000.00000000605</v>
          </cell>
          <cell r="D67">
            <v>685999.99999999651</v>
          </cell>
          <cell r="E67">
            <v>713000.00000000268</v>
          </cell>
          <cell r="F67">
            <v>713000.00000000454</v>
          </cell>
          <cell r="G67">
            <v>693999.99999999476</v>
          </cell>
          <cell r="H67">
            <v>695000.00000000151</v>
          </cell>
          <cell r="I67">
            <v>753999.99999999674</v>
          </cell>
          <cell r="J67">
            <v>781000.00000000291</v>
          </cell>
          <cell r="K67">
            <v>787999.99999999744</v>
          </cell>
          <cell r="L67">
            <v>785999.99999997858</v>
          </cell>
          <cell r="M67">
            <v>787337.42011198495</v>
          </cell>
          <cell r="N67">
            <v>761580.62557312648</v>
          </cell>
          <cell r="O67">
            <v>782630.98553574493</v>
          </cell>
          <cell r="P67">
            <v>817897.09748618014</v>
          </cell>
          <cell r="Q67">
            <v>845495.48956869659</v>
          </cell>
          <cell r="R67">
            <v>831241.15636790032</v>
          </cell>
          <cell r="S67">
            <v>879085.93276568805</v>
          </cell>
        </row>
        <row r="68">
          <cell r="A68" t="str">
            <v>R2Z</v>
          </cell>
          <cell r="B68" t="str">
            <v>PI ter</v>
          </cell>
          <cell r="C68">
            <v>435000.00000000565</v>
          </cell>
          <cell r="D68">
            <v>465000</v>
          </cell>
          <cell r="E68">
            <v>477999.99999999709</v>
          </cell>
          <cell r="F68">
            <v>479000.00000000611</v>
          </cell>
          <cell r="G68">
            <v>447999.9999999975</v>
          </cell>
          <cell r="H68">
            <v>461000.00000000157</v>
          </cell>
          <cell r="I68">
            <v>470000</v>
          </cell>
          <cell r="J68">
            <v>499000</v>
          </cell>
          <cell r="K68">
            <v>480999.99999999721</v>
          </cell>
          <cell r="L68">
            <v>509999.99999999575</v>
          </cell>
          <cell r="M68">
            <v>504831.55292992562</v>
          </cell>
          <cell r="N68">
            <v>506119.79219965311</v>
          </cell>
          <cell r="O68">
            <v>475120.48507233773</v>
          </cell>
          <cell r="P68">
            <v>490436.88820434094</v>
          </cell>
          <cell r="Q68">
            <v>490405.46128428658</v>
          </cell>
          <cell r="R68">
            <v>541136.19509441266</v>
          </cell>
          <cell r="S68">
            <v>544778.84806836233</v>
          </cell>
        </row>
        <row r="69">
          <cell r="A69" t="str">
            <v>R3Z</v>
          </cell>
          <cell r="B69" t="str">
            <v>Ind</v>
          </cell>
          <cell r="C69">
            <v>576000.00000000524</v>
          </cell>
          <cell r="D69">
            <v>561000.00000000221</v>
          </cell>
          <cell r="E69">
            <v>567999.99999999581</v>
          </cell>
          <cell r="F69">
            <v>566000.0000000007</v>
          </cell>
          <cell r="G69">
            <v>566000.00000000419</v>
          </cell>
          <cell r="H69">
            <v>571000.00000001013</v>
          </cell>
          <cell r="I69">
            <v>556999.99999999674</v>
          </cell>
          <cell r="J69">
            <v>514999.99999999511</v>
          </cell>
          <cell r="K69">
            <v>533999.99999999872</v>
          </cell>
          <cell r="L69">
            <v>522000.00000000215</v>
          </cell>
          <cell r="M69">
            <v>530327.31927252421</v>
          </cell>
          <cell r="N69">
            <v>529302.79752709693</v>
          </cell>
          <cell r="O69">
            <v>563832.24759353988</v>
          </cell>
          <cell r="P69">
            <v>544562.5376587779</v>
          </cell>
          <cell r="Q69">
            <v>587410.25655026699</v>
          </cell>
          <cell r="R69">
            <v>547534.09142085642</v>
          </cell>
          <cell r="S69">
            <v>577465.94467479934</v>
          </cell>
        </row>
        <row r="70">
          <cell r="A70" t="str">
            <v>R4Z</v>
          </cell>
          <cell r="B70" t="str">
            <v>Cad</v>
          </cell>
          <cell r="C70">
            <v>357000.00000000274</v>
          </cell>
          <cell r="D70">
            <v>370000.0000000021</v>
          </cell>
          <cell r="E70">
            <v>362999.99999999907</v>
          </cell>
          <cell r="F70">
            <v>370000.00000000146</v>
          </cell>
          <cell r="G70">
            <v>354999.99999999662</v>
          </cell>
          <cell r="H70">
            <v>367999.99999999726</v>
          </cell>
          <cell r="I70">
            <v>364999.99999999901</v>
          </cell>
          <cell r="J70">
            <v>406000.00000000448</v>
          </cell>
          <cell r="K70">
            <v>408999.9999999975</v>
          </cell>
          <cell r="L70">
            <v>432000.00000000559</v>
          </cell>
          <cell r="M70">
            <v>442590.68807581713</v>
          </cell>
          <cell r="N70">
            <v>462783.80932319333</v>
          </cell>
          <cell r="O70">
            <v>451011.98142971098</v>
          </cell>
          <cell r="P70">
            <v>494237.57206325239</v>
          </cell>
          <cell r="Q70">
            <v>519410.25212222879</v>
          </cell>
          <cell r="R70">
            <v>523360.89053764334</v>
          </cell>
          <cell r="S70">
            <v>511037.10784806369</v>
          </cell>
        </row>
        <row r="71">
          <cell r="A71" t="str">
            <v>S0Z</v>
          </cell>
          <cell r="B71" t="str">
            <v>OQ</v>
          </cell>
          <cell r="C71">
            <v>244000.00000000058</v>
          </cell>
          <cell r="D71">
            <v>253000.00000000131</v>
          </cell>
          <cell r="E71">
            <v>229000.00000000108</v>
          </cell>
          <cell r="F71">
            <v>234999.99999999921</v>
          </cell>
          <cell r="G71">
            <v>246999.99999999843</v>
          </cell>
          <cell r="H71">
            <v>252000.00000000134</v>
          </cell>
          <cell r="I71">
            <v>267999.99999999866</v>
          </cell>
          <cell r="J71">
            <v>267999.99999999878</v>
          </cell>
          <cell r="K71">
            <v>255000.00000000114</v>
          </cell>
          <cell r="L71">
            <v>255999.99999999808</v>
          </cell>
          <cell r="M71">
            <v>257321.44583941367</v>
          </cell>
          <cell r="N71">
            <v>236593.87674195424</v>
          </cell>
          <cell r="O71">
            <v>262131.96124148293</v>
          </cell>
          <cell r="P71">
            <v>258088.00894583011</v>
          </cell>
          <cell r="Q71">
            <v>275017.18231971591</v>
          </cell>
          <cell r="R71">
            <v>243236.34513340032</v>
          </cell>
          <cell r="S71">
            <v>263029.60871235217</v>
          </cell>
        </row>
        <row r="72">
          <cell r="A72" t="str">
            <v>S1Z</v>
          </cell>
          <cell r="B72" t="str">
            <v>OQ</v>
          </cell>
          <cell r="C72">
            <v>279000.00000000146</v>
          </cell>
          <cell r="D72">
            <v>282000</v>
          </cell>
          <cell r="E72">
            <v>279999.99999999831</v>
          </cell>
          <cell r="F72">
            <v>278000.00000000081</v>
          </cell>
          <cell r="G72">
            <v>285000.00000000239</v>
          </cell>
          <cell r="H72">
            <v>288999.99999999895</v>
          </cell>
          <cell r="I72">
            <v>294999.9999999986</v>
          </cell>
          <cell r="J72">
            <v>312000.00000000087</v>
          </cell>
          <cell r="K72">
            <v>304999.99999999895</v>
          </cell>
          <cell r="L72">
            <v>308999.99999999686</v>
          </cell>
          <cell r="M72">
            <v>307095.64394141478</v>
          </cell>
          <cell r="N72">
            <v>308963.71349931427</v>
          </cell>
          <cell r="O72">
            <v>308844.04705755803</v>
          </cell>
          <cell r="P72">
            <v>333058.00201163813</v>
          </cell>
          <cell r="Q72">
            <v>339145.76828782208</v>
          </cell>
          <cell r="R72">
            <v>301927.77502016199</v>
          </cell>
          <cell r="S72">
            <v>337079.17802550539</v>
          </cell>
        </row>
        <row r="73">
          <cell r="A73" t="str">
            <v>S2Z</v>
          </cell>
          <cell r="B73" t="str">
            <v>ENQ</v>
          </cell>
          <cell r="C73">
            <v>309000.00000000285</v>
          </cell>
          <cell r="D73">
            <v>291999.99999999942</v>
          </cell>
          <cell r="E73">
            <v>311000.00000000151</v>
          </cell>
          <cell r="F73">
            <v>308000.0000000014</v>
          </cell>
          <cell r="G73">
            <v>304000</v>
          </cell>
          <cell r="H73">
            <v>302000.00000000076</v>
          </cell>
          <cell r="I73">
            <v>323999.99999999825</v>
          </cell>
          <cell r="J73">
            <v>313000.00000000343</v>
          </cell>
          <cell r="K73">
            <v>327999.99999999854</v>
          </cell>
          <cell r="L73">
            <v>327999.99999999721</v>
          </cell>
          <cell r="M73">
            <v>316594.4776470646</v>
          </cell>
          <cell r="N73">
            <v>333394.88781479688</v>
          </cell>
          <cell r="O73">
            <v>334111.31487541832</v>
          </cell>
          <cell r="P73">
            <v>358206.71657225344</v>
          </cell>
          <cell r="Q73">
            <v>352035.00247121765</v>
          </cell>
          <cell r="R73">
            <v>342825.12161760888</v>
          </cell>
          <cell r="S73">
            <v>343475.97789055965</v>
          </cell>
        </row>
        <row r="74">
          <cell r="A74" t="str">
            <v>S3Z</v>
          </cell>
          <cell r="B74" t="str">
            <v>Ind</v>
          </cell>
          <cell r="C74">
            <v>235000</v>
          </cell>
          <cell r="D74">
            <v>240000.0000000009</v>
          </cell>
          <cell r="E74">
            <v>238999.99999999901</v>
          </cell>
          <cell r="F74">
            <v>205000</v>
          </cell>
          <cell r="G74">
            <v>207000</v>
          </cell>
          <cell r="H74">
            <v>216000.00000000105</v>
          </cell>
          <cell r="I74">
            <v>219000</v>
          </cell>
          <cell r="J74">
            <v>209999.99999999881</v>
          </cell>
          <cell r="K74">
            <v>200999.99999999869</v>
          </cell>
          <cell r="L74">
            <v>193000</v>
          </cell>
          <cell r="M74">
            <v>198754.12628533959</v>
          </cell>
          <cell r="N74">
            <v>203919.36946061684</v>
          </cell>
          <cell r="O74">
            <v>216312.6137970261</v>
          </cell>
          <cell r="P74">
            <v>216638.80062746227</v>
          </cell>
          <cell r="Q74">
            <v>201588.58344806393</v>
          </cell>
          <cell r="R74">
            <v>210172.30161116715</v>
          </cell>
          <cell r="S74">
            <v>204447.00198054471</v>
          </cell>
        </row>
        <row r="75">
          <cell r="A75" t="str">
            <v>T0Z</v>
          </cell>
          <cell r="B75" t="str">
            <v>EQ</v>
          </cell>
          <cell r="C75">
            <v>162999.99999999889</v>
          </cell>
          <cell r="D75">
            <v>172999.99999999942</v>
          </cell>
          <cell r="E75">
            <v>176000</v>
          </cell>
          <cell r="F75">
            <v>170999.99999999683</v>
          </cell>
          <cell r="G75">
            <v>165999.99999999924</v>
          </cell>
          <cell r="H75">
            <v>161999.9999999993</v>
          </cell>
          <cell r="I75">
            <v>178000.00000000079</v>
          </cell>
          <cell r="J75">
            <v>182000.00000000166</v>
          </cell>
          <cell r="K75">
            <v>180999.9999999977</v>
          </cell>
          <cell r="L75">
            <v>191999.99999999939</v>
          </cell>
          <cell r="M75">
            <v>193200.04583222428</v>
          </cell>
          <cell r="N75">
            <v>193845.83753814298</v>
          </cell>
          <cell r="O75">
            <v>211568.21710506215</v>
          </cell>
          <cell r="P75">
            <v>205686.50388240174</v>
          </cell>
          <cell r="Q75">
            <v>209560.87444893984</v>
          </cell>
          <cell r="R75">
            <v>212579.35061374394</v>
          </cell>
          <cell r="S75">
            <v>218835.83388470346</v>
          </cell>
        </row>
        <row r="76">
          <cell r="A76" t="str">
            <v>T1Z</v>
          </cell>
          <cell r="B76" t="str">
            <v>ENQ</v>
          </cell>
          <cell r="C76">
            <v>218999.99999999919</v>
          </cell>
          <cell r="D76">
            <v>207999.99999999849</v>
          </cell>
          <cell r="E76">
            <v>223000.00000000326</v>
          </cell>
          <cell r="F76">
            <v>253000.0000000016</v>
          </cell>
          <cell r="G76">
            <v>258000.00000000052</v>
          </cell>
          <cell r="H76">
            <v>246000.0000000007</v>
          </cell>
          <cell r="I76">
            <v>260000</v>
          </cell>
          <cell r="J76">
            <v>257000.00000000093</v>
          </cell>
          <cell r="K76">
            <v>273999.99999999808</v>
          </cell>
          <cell r="L76">
            <v>259000</v>
          </cell>
          <cell r="M76">
            <v>256689.75362078584</v>
          </cell>
          <cell r="N76">
            <v>270566.41657919233</v>
          </cell>
          <cell r="O76">
            <v>253217.60059599805</v>
          </cell>
          <cell r="P76">
            <v>240770.14593816886</v>
          </cell>
          <cell r="Q76">
            <v>237213.60923214932</v>
          </cell>
          <cell r="R76">
            <v>247200.1704857327</v>
          </cell>
          <cell r="S76">
            <v>245936.59491602864</v>
          </cell>
        </row>
        <row r="77">
          <cell r="A77" t="str">
            <v>T2A</v>
          </cell>
          <cell r="B77" t="str">
            <v>ENQ</v>
          </cell>
          <cell r="D77">
            <v>216999.99999999875</v>
          </cell>
          <cell r="E77">
            <v>233000</v>
          </cell>
          <cell r="F77">
            <v>241000.00000000093</v>
          </cell>
          <cell r="G77">
            <v>290999.99999999785</v>
          </cell>
          <cell r="H77">
            <v>326999.99999999913</v>
          </cell>
          <cell r="I77">
            <v>340999.99999999924</v>
          </cell>
          <cell r="J77">
            <v>345000.00000000407</v>
          </cell>
          <cell r="K77">
            <v>340999.99999999802</v>
          </cell>
          <cell r="L77">
            <v>357999.99999998196</v>
          </cell>
          <cell r="M77">
            <v>353402.70718012354</v>
          </cell>
          <cell r="N77">
            <v>393246.81818700768</v>
          </cell>
          <cell r="O77">
            <v>419241.29165443219</v>
          </cell>
          <cell r="P77">
            <v>445275.20689972537</v>
          </cell>
          <cell r="Q77">
            <v>468289.63324985898</v>
          </cell>
          <cell r="R77">
            <v>501711.93475753977</v>
          </cell>
          <cell r="S77">
            <v>535084.75227931119</v>
          </cell>
        </row>
        <row r="78">
          <cell r="A78" t="str">
            <v>T2B</v>
          </cell>
          <cell r="B78" t="str">
            <v>ENQ</v>
          </cell>
          <cell r="C78">
            <v>452000</v>
          </cell>
          <cell r="D78">
            <v>268000</v>
          </cell>
          <cell r="E78">
            <v>293000.00000000413</v>
          </cell>
          <cell r="F78">
            <v>301000.00000000052</v>
          </cell>
          <cell r="G78">
            <v>309999.99999999779</v>
          </cell>
          <cell r="H78">
            <v>340000</v>
          </cell>
          <cell r="I78">
            <v>350999.9999999975</v>
          </cell>
          <cell r="J78">
            <v>371000.00000000483</v>
          </cell>
          <cell r="K78">
            <v>384999.99999999779</v>
          </cell>
          <cell r="L78">
            <v>392999.99999999464</v>
          </cell>
          <cell r="M78">
            <v>388876.10161371349</v>
          </cell>
          <cell r="N78">
            <v>425569.00895395479</v>
          </cell>
          <cell r="O78">
            <v>423973.07762735756</v>
          </cell>
          <cell r="P78">
            <v>407725.23424673674</v>
          </cell>
          <cell r="Q78">
            <v>410932.78633472417</v>
          </cell>
          <cell r="R78">
            <v>421591.62554946565</v>
          </cell>
          <cell r="S78">
            <v>416778.40706552786</v>
          </cell>
        </row>
        <row r="79">
          <cell r="A79" t="str">
            <v>T3Z</v>
          </cell>
          <cell r="B79" t="str">
            <v>ENQ</v>
          </cell>
          <cell r="C79">
            <v>155000.00000000166</v>
          </cell>
          <cell r="D79">
            <v>154000.00000000064</v>
          </cell>
          <cell r="E79">
            <v>151999.99999999948</v>
          </cell>
          <cell r="F79">
            <v>172000.00000000207</v>
          </cell>
          <cell r="G79">
            <v>185000</v>
          </cell>
          <cell r="H79">
            <v>195000.00000000122</v>
          </cell>
          <cell r="I79">
            <v>201000</v>
          </cell>
          <cell r="J79">
            <v>195000.00000000218</v>
          </cell>
          <cell r="K79">
            <v>202999.99999999892</v>
          </cell>
          <cell r="L79">
            <v>198999.99999999936</v>
          </cell>
          <cell r="M79">
            <v>192642.73196409308</v>
          </cell>
          <cell r="N79">
            <v>199503.85756136378</v>
          </cell>
          <cell r="O79">
            <v>196080.1736794624</v>
          </cell>
          <cell r="P79">
            <v>194687.85976497328</v>
          </cell>
          <cell r="Q79">
            <v>205369.32957165685</v>
          </cell>
          <cell r="R79">
            <v>219719.22090467895</v>
          </cell>
          <cell r="S79">
            <v>199921.63542411383</v>
          </cell>
        </row>
        <row r="80">
          <cell r="A80" t="str">
            <v>T4Z</v>
          </cell>
          <cell r="B80" t="str">
            <v>ENQ</v>
          </cell>
          <cell r="C80">
            <v>1209000</v>
          </cell>
          <cell r="D80">
            <v>1182000</v>
          </cell>
          <cell r="E80">
            <v>1196000.000000014</v>
          </cell>
          <cell r="F80">
            <v>1221999.9999999946</v>
          </cell>
          <cell r="G80">
            <v>1213000</v>
          </cell>
          <cell r="H80">
            <v>1209000</v>
          </cell>
          <cell r="I80">
            <v>1215000.0000000054</v>
          </cell>
          <cell r="J80">
            <v>1226000</v>
          </cell>
          <cell r="K80">
            <v>1230000</v>
          </cell>
          <cell r="L80">
            <v>1227999.999999987</v>
          </cell>
          <cell r="M80">
            <v>1192743.8429460695</v>
          </cell>
          <cell r="N80">
            <v>1186671.1124001006</v>
          </cell>
          <cell r="O80">
            <v>1236855.6562336201</v>
          </cell>
          <cell r="P80">
            <v>1246012.5520335003</v>
          </cell>
          <cell r="Q80">
            <v>1271807.1854423315</v>
          </cell>
          <cell r="R80">
            <v>1266292.4773440659</v>
          </cell>
          <cell r="S80">
            <v>1241375.1421365666</v>
          </cell>
        </row>
        <row r="81">
          <cell r="A81" t="str">
            <v>T6Z</v>
          </cell>
          <cell r="B81" t="str">
            <v>Ind</v>
          </cell>
          <cell r="C81">
            <v>75000.000000000626</v>
          </cell>
          <cell r="D81">
            <v>77999.999999999884</v>
          </cell>
          <cell r="E81">
            <v>76999.999999999505</v>
          </cell>
          <cell r="F81">
            <v>74000.00000000016</v>
          </cell>
          <cell r="G81">
            <v>82999.999999999854</v>
          </cell>
          <cell r="H81">
            <v>84000.000000000669</v>
          </cell>
          <cell r="I81">
            <v>75000.000000000291</v>
          </cell>
          <cell r="J81">
            <v>81999.999999999447</v>
          </cell>
          <cell r="K81">
            <v>96999.999999999767</v>
          </cell>
          <cell r="L81">
            <v>108000.0000000046</v>
          </cell>
          <cell r="M81">
            <v>108503.74436748395</v>
          </cell>
          <cell r="N81">
            <v>98364.089077080993</v>
          </cell>
          <cell r="O81">
            <v>96894.517178280177</v>
          </cell>
          <cell r="P81">
            <v>114092.13095421037</v>
          </cell>
          <cell r="Q81">
            <v>127481.77694025337</v>
          </cell>
          <cell r="R81">
            <v>136303.01459454853</v>
          </cell>
          <cell r="S81">
            <v>131267.34352120175</v>
          </cell>
        </row>
        <row r="82">
          <cell r="A82" t="str">
            <v>U0Z</v>
          </cell>
          <cell r="B82" t="str">
            <v>Cad</v>
          </cell>
          <cell r="C82">
            <v>113000.00000000127</v>
          </cell>
          <cell r="D82">
            <v>113000.00000000065</v>
          </cell>
          <cell r="E82">
            <v>128000</v>
          </cell>
          <cell r="F82">
            <v>127000.00000000114</v>
          </cell>
          <cell r="G82">
            <v>120000</v>
          </cell>
          <cell r="H82">
            <v>119000</v>
          </cell>
          <cell r="I82">
            <v>130000</v>
          </cell>
          <cell r="J82">
            <v>141999.99999999939</v>
          </cell>
          <cell r="K82">
            <v>138000</v>
          </cell>
          <cell r="L82">
            <v>148000.00000000128</v>
          </cell>
          <cell r="M82">
            <v>149793.16535114092</v>
          </cell>
          <cell r="N82">
            <v>148020.29459565092</v>
          </cell>
          <cell r="O82">
            <v>154408.80965141408</v>
          </cell>
          <cell r="P82">
            <v>165312.22084710319</v>
          </cell>
          <cell r="Q82">
            <v>153652.45510173787</v>
          </cell>
          <cell r="R82">
            <v>152005.45677330464</v>
          </cell>
          <cell r="S82">
            <v>142031.58309973349</v>
          </cell>
        </row>
        <row r="83">
          <cell r="A83" t="str">
            <v>U1Z</v>
          </cell>
          <cell r="B83" t="str">
            <v>Cad</v>
          </cell>
          <cell r="C83">
            <v>232000.00000000148</v>
          </cell>
          <cell r="D83">
            <v>228000.00000000096</v>
          </cell>
          <cell r="E83">
            <v>240000</v>
          </cell>
          <cell r="F83">
            <v>227000.00000000175</v>
          </cell>
          <cell r="G83">
            <v>247999.99999999735</v>
          </cell>
          <cell r="H83">
            <v>247000</v>
          </cell>
          <cell r="I83">
            <v>265999.99999999872</v>
          </cell>
          <cell r="J83">
            <v>265000.00000000314</v>
          </cell>
          <cell r="K83">
            <v>275999.99999999785</v>
          </cell>
          <cell r="L83">
            <v>277000.0000000018</v>
          </cell>
          <cell r="M83">
            <v>279479.38400990382</v>
          </cell>
          <cell r="N83">
            <v>301076.94724641938</v>
          </cell>
          <cell r="O83">
            <v>322227.19373012998</v>
          </cell>
          <cell r="P83">
            <v>338989.44404369575</v>
          </cell>
          <cell r="Q83">
            <v>335701.70984311239</v>
          </cell>
          <cell r="R83">
            <v>347211.92421215051</v>
          </cell>
          <cell r="S83">
            <v>360953.53478297079</v>
          </cell>
        </row>
        <row r="84">
          <cell r="A84" t="str">
            <v>V0Z</v>
          </cell>
          <cell r="B84" t="str">
            <v>EQ</v>
          </cell>
          <cell r="C84">
            <v>359000</v>
          </cell>
          <cell r="D84">
            <v>373999.99999999691</v>
          </cell>
          <cell r="E84">
            <v>394000.00000000425</v>
          </cell>
          <cell r="F84">
            <v>390999.99999999744</v>
          </cell>
          <cell r="G84">
            <v>399999.99999999162</v>
          </cell>
          <cell r="H84">
            <v>409999.99999999854</v>
          </cell>
          <cell r="I84">
            <v>403999.99999999948</v>
          </cell>
          <cell r="J84">
            <v>424000</v>
          </cell>
          <cell r="K84">
            <v>432999.99999999593</v>
          </cell>
          <cell r="L84">
            <v>453999.99999997398</v>
          </cell>
          <cell r="M84">
            <v>460470.44891874213</v>
          </cell>
          <cell r="N84">
            <v>479199.6889177917</v>
          </cell>
          <cell r="O84">
            <v>466003.85015920363</v>
          </cell>
          <cell r="P84">
            <v>488695.18418175192</v>
          </cell>
          <cell r="Q84">
            <v>485324.75603120867</v>
          </cell>
          <cell r="R84">
            <v>526866.05267186021</v>
          </cell>
          <cell r="S84">
            <v>518696.67760992184</v>
          </cell>
        </row>
        <row r="85">
          <cell r="A85" t="str">
            <v>V1Z</v>
          </cell>
          <cell r="B85" t="str">
            <v>PI ter</v>
          </cell>
          <cell r="C85">
            <v>430000.00000000722</v>
          </cell>
          <cell r="D85">
            <v>429999.99999999913</v>
          </cell>
          <cell r="E85">
            <v>435000.00000000751</v>
          </cell>
          <cell r="F85">
            <v>437000.00000000396</v>
          </cell>
          <cell r="G85">
            <v>432999.99999999924</v>
          </cell>
          <cell r="H85">
            <v>442000.0000000021</v>
          </cell>
          <cell r="I85">
            <v>457000</v>
          </cell>
          <cell r="J85">
            <v>460000</v>
          </cell>
          <cell r="K85">
            <v>473999.9999999954</v>
          </cell>
          <cell r="L85">
            <v>472999.99999999476</v>
          </cell>
          <cell r="M85">
            <v>466387.69266370556</v>
          </cell>
          <cell r="N85">
            <v>453808.74991482671</v>
          </cell>
          <cell r="O85">
            <v>460060.54018851632</v>
          </cell>
          <cell r="P85">
            <v>480383.0486815066</v>
          </cell>
          <cell r="Q85">
            <v>482178.19541383249</v>
          </cell>
          <cell r="R85">
            <v>509498.67845225899</v>
          </cell>
          <cell r="S85">
            <v>546527.35225800704</v>
          </cell>
        </row>
        <row r="86">
          <cell r="A86" t="str">
            <v>V2Z</v>
          </cell>
          <cell r="B86" t="str">
            <v>Cad</v>
          </cell>
          <cell r="C86">
            <v>315000.00000000064</v>
          </cell>
          <cell r="D86">
            <v>334000.0000000032</v>
          </cell>
          <cell r="E86">
            <v>337000.00000000221</v>
          </cell>
          <cell r="F86">
            <v>344000</v>
          </cell>
          <cell r="G86">
            <v>354999.99999999796</v>
          </cell>
          <cell r="H86">
            <v>342000</v>
          </cell>
          <cell r="I86">
            <v>342000</v>
          </cell>
          <cell r="J86">
            <v>309000.00000000442</v>
          </cell>
          <cell r="K86">
            <v>326999.99999999878</v>
          </cell>
          <cell r="L86">
            <v>326999.9999999986</v>
          </cell>
          <cell r="M86">
            <v>335859.22095267195</v>
          </cell>
          <cell r="N86">
            <v>324038.59447975032</v>
          </cell>
          <cell r="O86">
            <v>315954.78860128991</v>
          </cell>
          <cell r="P86">
            <v>316432.02128225897</v>
          </cell>
          <cell r="Q86">
            <v>353832.2663277791</v>
          </cell>
          <cell r="R86">
            <v>379628.47357389395</v>
          </cell>
          <cell r="S86">
            <v>361166.45597965247</v>
          </cell>
        </row>
        <row r="87">
          <cell r="A87" t="str">
            <v>V3Z</v>
          </cell>
          <cell r="B87" t="str">
            <v>PI ter</v>
          </cell>
          <cell r="C87">
            <v>275000.00000000361</v>
          </cell>
          <cell r="D87">
            <v>285999.99999999785</v>
          </cell>
          <cell r="E87">
            <v>286000.00000000227</v>
          </cell>
          <cell r="F87">
            <v>294000.0000000021</v>
          </cell>
          <cell r="G87">
            <v>285999.99999999715</v>
          </cell>
          <cell r="H87">
            <v>296000.00000000122</v>
          </cell>
          <cell r="I87">
            <v>309999.99999999796</v>
          </cell>
          <cell r="J87">
            <v>335000.00000000297</v>
          </cell>
          <cell r="K87">
            <v>329999.99999999447</v>
          </cell>
          <cell r="L87">
            <v>310999.99999999598</v>
          </cell>
          <cell r="M87">
            <v>307442.32949132333</v>
          </cell>
          <cell r="N87">
            <v>321135.01371756953</v>
          </cell>
          <cell r="O87">
            <v>333619.53176784993</v>
          </cell>
          <cell r="P87">
            <v>353700.70456831343</v>
          </cell>
          <cell r="Q87">
            <v>366750.74122135557</v>
          </cell>
          <cell r="R87">
            <v>344214.65741559345</v>
          </cell>
          <cell r="S87">
            <v>362786.1403906825</v>
          </cell>
        </row>
        <row r="88">
          <cell r="A88" t="str">
            <v>V4Z</v>
          </cell>
          <cell r="B88" t="str">
            <v>PI ter</v>
          </cell>
          <cell r="C88">
            <v>125000.00000000114</v>
          </cell>
          <cell r="D88">
            <v>121000</v>
          </cell>
          <cell r="E88">
            <v>142000.00000000079</v>
          </cell>
          <cell r="F88">
            <v>148000.00000000073</v>
          </cell>
          <cell r="G88">
            <v>154999.99999999951</v>
          </cell>
          <cell r="H88">
            <v>167000.00000000061</v>
          </cell>
          <cell r="I88">
            <v>172000</v>
          </cell>
          <cell r="J88">
            <v>205000</v>
          </cell>
          <cell r="K88">
            <v>235999.99999999936</v>
          </cell>
          <cell r="L88">
            <v>246999.99999999232</v>
          </cell>
          <cell r="M88">
            <v>245614.27997259592</v>
          </cell>
          <cell r="N88">
            <v>277844.65138810873</v>
          </cell>
          <cell r="O88">
            <v>285829.61185948789</v>
          </cell>
          <cell r="P88">
            <v>299800.730518508</v>
          </cell>
          <cell r="Q88">
            <v>303099.16291411011</v>
          </cell>
          <cell r="R88">
            <v>288525.50866702758</v>
          </cell>
          <cell r="S88">
            <v>296863.15948391147</v>
          </cell>
        </row>
        <row r="89">
          <cell r="A89" t="str">
            <v>V5Z</v>
          </cell>
          <cell r="B89" t="str">
            <v>PI ter</v>
          </cell>
          <cell r="C89">
            <v>237000.00000000198</v>
          </cell>
          <cell r="D89">
            <v>217000</v>
          </cell>
          <cell r="E89">
            <v>223999.99999999799</v>
          </cell>
          <cell r="F89">
            <v>248000.00000000242</v>
          </cell>
          <cell r="G89">
            <v>276000</v>
          </cell>
          <cell r="H89">
            <v>279000.00000000134</v>
          </cell>
          <cell r="I89">
            <v>305000.00000000204</v>
          </cell>
          <cell r="J89">
            <v>301000.00000000099</v>
          </cell>
          <cell r="K89">
            <v>312999.99999999587</v>
          </cell>
          <cell r="L89">
            <v>305999.99999999703</v>
          </cell>
          <cell r="M89">
            <v>299401.91129367665</v>
          </cell>
          <cell r="N89">
            <v>302421.57676230918</v>
          </cell>
          <cell r="O89">
            <v>292372.07783185376</v>
          </cell>
          <cell r="P89">
            <v>296890.18597648951</v>
          </cell>
          <cell r="Q89">
            <v>302988.545119063</v>
          </cell>
          <cell r="R89">
            <v>316478.90331228176</v>
          </cell>
          <cell r="S89">
            <v>337377.82310644293</v>
          </cell>
        </row>
        <row r="90">
          <cell r="A90" t="str">
            <v>W0Z</v>
          </cell>
          <cell r="B90" t="str">
            <v>Cad</v>
          </cell>
          <cell r="C90">
            <v>1002000</v>
          </cell>
          <cell r="D90">
            <v>980000.00000001071</v>
          </cell>
          <cell r="E90">
            <v>991000.00000000757</v>
          </cell>
          <cell r="F90">
            <v>987000.00000000966</v>
          </cell>
          <cell r="G90">
            <v>981000.00000000268</v>
          </cell>
          <cell r="H90">
            <v>1026000</v>
          </cell>
          <cell r="I90">
            <v>1016000.0000000166</v>
          </cell>
          <cell r="J90">
            <v>1035000.0000000091</v>
          </cell>
          <cell r="K90">
            <v>1055999.9999999879</v>
          </cell>
          <cell r="L90">
            <v>1073999.9999999925</v>
          </cell>
          <cell r="M90">
            <v>1087393.9259815954</v>
          </cell>
          <cell r="N90">
            <v>1084645.7234048021</v>
          </cell>
          <cell r="O90">
            <v>1108805.722643723</v>
          </cell>
          <cell r="P90">
            <v>1052867.7842136915</v>
          </cell>
          <cell r="Q90">
            <v>1038516.3506713777</v>
          </cell>
          <cell r="R90">
            <v>1090463.4646885777</v>
          </cell>
          <cell r="S90">
            <v>1048777.1088650289</v>
          </cell>
        </row>
        <row r="91">
          <cell r="A91" t="str">
            <v>W1Z</v>
          </cell>
          <cell r="B91" t="str">
            <v>PI ter</v>
          </cell>
          <cell r="C91">
            <v>72000.000000000204</v>
          </cell>
          <cell r="D91">
            <v>71000.000000000698</v>
          </cell>
          <cell r="E91">
            <v>74000</v>
          </cell>
          <cell r="F91">
            <v>89000.000000000611</v>
          </cell>
          <cell r="G91">
            <v>96000.000000000393</v>
          </cell>
          <cell r="H91">
            <v>91000.000000001106</v>
          </cell>
          <cell r="I91">
            <v>89000.000000000451</v>
          </cell>
          <cell r="J91">
            <v>101000</v>
          </cell>
          <cell r="K91">
            <v>106999.99999999886</v>
          </cell>
          <cell r="L91">
            <v>119000.00000000138</v>
          </cell>
          <cell r="M91">
            <v>117635.94501550191</v>
          </cell>
          <cell r="N91">
            <v>114434.13807646908</v>
          </cell>
          <cell r="O91">
            <v>115012.99850304217</v>
          </cell>
          <cell r="P91">
            <v>123449.28433494868</v>
          </cell>
          <cell r="Q91">
            <v>129190.53036902954</v>
          </cell>
          <cell r="R91">
            <v>148674.38904192383</v>
          </cell>
          <cell r="S91">
            <v>142395.87885296313</v>
          </cell>
        </row>
        <row r="92">
          <cell r="A92" t="str">
            <v>X0Z</v>
          </cell>
          <cell r="B92" t="str">
            <v>Cad</v>
          </cell>
          <cell r="C92">
            <v>22000.000000000167</v>
          </cell>
          <cell r="D92">
            <v>23000</v>
          </cell>
          <cell r="E92">
            <v>16999.999999999938</v>
          </cell>
          <cell r="F92">
            <v>20000.000000000102</v>
          </cell>
          <cell r="G92">
            <v>21000</v>
          </cell>
          <cell r="H92">
            <v>17000.000000000149</v>
          </cell>
          <cell r="I92">
            <v>14000.000000000053</v>
          </cell>
          <cell r="J92">
            <v>16000</v>
          </cell>
          <cell r="K92">
            <v>15000</v>
          </cell>
          <cell r="L92">
            <v>13999.999999999456</v>
          </cell>
          <cell r="M92">
            <v>14375.031700806527</v>
          </cell>
          <cell r="N92">
            <v>15106.477609231277</v>
          </cell>
          <cell r="O92">
            <v>15387.919320260897</v>
          </cell>
          <cell r="P92">
            <v>24118.771524415548</v>
          </cell>
          <cell r="Q92">
            <v>29230.368589404952</v>
          </cell>
          <cell r="R92">
            <v>22679.612927729526</v>
          </cell>
          <cell r="S92">
            <v>22665.708412706765</v>
          </cell>
        </row>
        <row r="93">
          <cell r="A93" t="str">
            <v>ZZZ</v>
          </cell>
          <cell r="C93">
            <v>44000.00000001218</v>
          </cell>
          <cell r="D93">
            <v>31000.000000005919</v>
          </cell>
          <cell r="E93">
            <v>33999.999999998348</v>
          </cell>
          <cell r="F93">
            <v>33999.999999985572</v>
          </cell>
          <cell r="G93">
            <v>35000.000000035361</v>
          </cell>
          <cell r="H93">
            <v>37000.000000050939</v>
          </cell>
          <cell r="I93">
            <v>54000.000000023843</v>
          </cell>
          <cell r="J93">
            <v>49999.999999945241</v>
          </cell>
          <cell r="K93">
            <v>80000.000000005035</v>
          </cell>
          <cell r="L93">
            <v>145999.99999991708</v>
          </cell>
          <cell r="M93">
            <v>52514.629223824762</v>
          </cell>
          <cell r="N93">
            <v>17789.095429412955</v>
          </cell>
          <cell r="O93">
            <v>22507.451115503536</v>
          </cell>
          <cell r="P93">
            <v>17969.694146800834</v>
          </cell>
          <cell r="Q93">
            <v>18512.703987707166</v>
          </cell>
          <cell r="R93">
            <v>19361.144799188114</v>
          </cell>
          <cell r="S93">
            <v>16461.93470195038</v>
          </cell>
        </row>
      </sheetData>
      <sheetData sheetId="1">
        <row r="2">
          <cell r="A2" t="str">
            <v>_01</v>
          </cell>
          <cell r="D2" t="str">
            <v>A0Z</v>
          </cell>
        </row>
        <row r="3">
          <cell r="A3" t="str">
            <v>_02</v>
          </cell>
          <cell r="D3" t="str">
            <v>A1Z</v>
          </cell>
        </row>
        <row r="4">
          <cell r="A4" t="str">
            <v>_03</v>
          </cell>
          <cell r="D4" t="str">
            <v>A2Z</v>
          </cell>
        </row>
        <row r="5">
          <cell r="A5" t="str">
            <v>_04</v>
          </cell>
          <cell r="D5" t="str">
            <v>A3Z</v>
          </cell>
        </row>
        <row r="6">
          <cell r="A6" t="str">
            <v>_05</v>
          </cell>
          <cell r="D6" t="str">
            <v>B0Z</v>
          </cell>
        </row>
        <row r="7">
          <cell r="A7" t="str">
            <v>_06</v>
          </cell>
          <cell r="D7" t="str">
            <v>B1Z</v>
          </cell>
        </row>
        <row r="8">
          <cell r="A8" t="str">
            <v>_07</v>
          </cell>
          <cell r="D8" t="str">
            <v>B2Z</v>
          </cell>
        </row>
        <row r="9">
          <cell r="A9" t="str">
            <v>_08</v>
          </cell>
          <cell r="D9" t="str">
            <v>B3Z</v>
          </cell>
        </row>
        <row r="10">
          <cell r="A10" t="str">
            <v>_09</v>
          </cell>
          <cell r="D10" t="str">
            <v>B4Z</v>
          </cell>
        </row>
        <row r="11">
          <cell r="A11" t="str">
            <v>_10</v>
          </cell>
          <cell r="D11" t="str">
            <v>B5Z</v>
          </cell>
        </row>
        <row r="12">
          <cell r="A12" t="str">
            <v>_11</v>
          </cell>
          <cell r="D12" t="str">
            <v>B6Z</v>
          </cell>
        </row>
        <row r="13">
          <cell r="A13" t="str">
            <v>_12</v>
          </cell>
          <cell r="D13" t="str">
            <v>B7Z</v>
          </cell>
        </row>
        <row r="14">
          <cell r="A14" t="str">
            <v>_13</v>
          </cell>
          <cell r="D14" t="str">
            <v>C0Z</v>
          </cell>
        </row>
        <row r="15">
          <cell r="A15" t="str">
            <v>_14</v>
          </cell>
          <cell r="D15" t="str">
            <v>C1Z</v>
          </cell>
        </row>
        <row r="16">
          <cell r="A16" t="str">
            <v>_15</v>
          </cell>
          <cell r="D16" t="str">
            <v>C2Z</v>
          </cell>
        </row>
        <row r="17">
          <cell r="A17" t="str">
            <v>_16</v>
          </cell>
          <cell r="D17" t="str">
            <v>D0Z</v>
          </cell>
        </row>
        <row r="18">
          <cell r="A18" t="str">
            <v>_17</v>
          </cell>
          <cell r="D18" t="str">
            <v>D1Z</v>
          </cell>
        </row>
        <row r="19">
          <cell r="A19" t="str">
            <v>_18</v>
          </cell>
          <cell r="D19" t="str">
            <v>D2Z</v>
          </cell>
        </row>
        <row r="20">
          <cell r="A20" t="str">
            <v>_19</v>
          </cell>
          <cell r="D20" t="str">
            <v>D3Z</v>
          </cell>
        </row>
        <row r="21">
          <cell r="A21" t="str">
            <v>_20</v>
          </cell>
          <cell r="D21" t="str">
            <v>D4Z</v>
          </cell>
        </row>
        <row r="22">
          <cell r="A22" t="str">
            <v>_21</v>
          </cell>
          <cell r="D22" t="str">
            <v>D6Z</v>
          </cell>
        </row>
        <row r="23">
          <cell r="A23" t="str">
            <v>_22</v>
          </cell>
          <cell r="D23" t="str">
            <v>E0Z</v>
          </cell>
        </row>
        <row r="24">
          <cell r="A24" t="str">
            <v>_23</v>
          </cell>
          <cell r="D24" t="str">
            <v>E1Z</v>
          </cell>
        </row>
        <row r="25">
          <cell r="A25" t="str">
            <v>_24</v>
          </cell>
          <cell r="D25" t="str">
            <v>E2Z</v>
          </cell>
        </row>
        <row r="26">
          <cell r="A26" t="str">
            <v>_25</v>
          </cell>
          <cell r="D26" t="str">
            <v>F0Z</v>
          </cell>
        </row>
        <row r="27">
          <cell r="A27" t="str">
            <v>_26</v>
          </cell>
          <cell r="D27" t="str">
            <v>F1Z</v>
          </cell>
        </row>
        <row r="28">
          <cell r="A28" t="str">
            <v>_27</v>
          </cell>
          <cell r="D28" t="str">
            <v>F2Z</v>
          </cell>
        </row>
        <row r="29">
          <cell r="A29" t="str">
            <v>_28</v>
          </cell>
          <cell r="D29" t="str">
            <v>F3Z</v>
          </cell>
        </row>
        <row r="30">
          <cell r="A30" t="str">
            <v>_29</v>
          </cell>
          <cell r="D30" t="str">
            <v>F4Z</v>
          </cell>
        </row>
        <row r="31">
          <cell r="A31" t="str">
            <v>_30</v>
          </cell>
          <cell r="D31" t="str">
            <v>F5Z</v>
          </cell>
        </row>
        <row r="32">
          <cell r="D32" t="str">
            <v>G0A</v>
          </cell>
        </row>
        <row r="33">
          <cell r="D33" t="str">
            <v>G0B</v>
          </cell>
        </row>
        <row r="34">
          <cell r="D34" t="str">
            <v>G1Z</v>
          </cell>
        </row>
        <row r="35">
          <cell r="D35" t="str">
            <v>H0Z</v>
          </cell>
        </row>
        <row r="36">
          <cell r="D36" t="str">
            <v>J0Z</v>
          </cell>
        </row>
        <row r="37">
          <cell r="D37" t="str">
            <v>J1Z</v>
          </cell>
        </row>
        <row r="38">
          <cell r="D38" t="str">
            <v>J3Z</v>
          </cell>
        </row>
        <row r="39">
          <cell r="D39" t="str">
            <v>J4Z</v>
          </cell>
        </row>
        <row r="40">
          <cell r="D40" t="str">
            <v>J5Z</v>
          </cell>
        </row>
        <row r="41">
          <cell r="D41" t="str">
            <v>J6Z</v>
          </cell>
        </row>
        <row r="42">
          <cell r="D42" t="str">
            <v>K0Z</v>
          </cell>
        </row>
        <row r="43">
          <cell r="D43" t="str">
            <v>L0Z</v>
          </cell>
        </row>
        <row r="44">
          <cell r="D44" t="str">
            <v>L1Z</v>
          </cell>
        </row>
        <row r="45">
          <cell r="D45" t="str">
            <v>L2Z</v>
          </cell>
        </row>
        <row r="46">
          <cell r="D46" t="str">
            <v>L3Z</v>
          </cell>
        </row>
        <row r="47">
          <cell r="D47" t="str">
            <v>L4Z</v>
          </cell>
        </row>
        <row r="48">
          <cell r="D48" t="str">
            <v>L5Z</v>
          </cell>
        </row>
        <row r="49">
          <cell r="D49" t="str">
            <v>L6Z</v>
          </cell>
        </row>
        <row r="50">
          <cell r="D50" t="str">
            <v>M0Z</v>
          </cell>
        </row>
        <row r="51">
          <cell r="D51" t="str">
            <v>M1Z</v>
          </cell>
        </row>
        <row r="52">
          <cell r="D52" t="str">
            <v>M2Z</v>
          </cell>
        </row>
        <row r="53">
          <cell r="D53" t="str">
            <v>N0Z</v>
          </cell>
        </row>
        <row r="54">
          <cell r="D54" t="str">
            <v>P0Z</v>
          </cell>
        </row>
        <row r="55">
          <cell r="D55" t="str">
            <v>P1Z</v>
          </cell>
        </row>
        <row r="56">
          <cell r="D56" t="str">
            <v>P2Z</v>
          </cell>
        </row>
        <row r="57">
          <cell r="D57" t="str">
            <v>P3Z</v>
          </cell>
        </row>
        <row r="58">
          <cell r="D58" t="str">
            <v>P4Z</v>
          </cell>
        </row>
        <row r="59">
          <cell r="D59" t="str">
            <v>Q0Z</v>
          </cell>
        </row>
        <row r="60">
          <cell r="D60" t="str">
            <v>Q1Z</v>
          </cell>
        </row>
        <row r="61">
          <cell r="D61" t="str">
            <v>Q2Z</v>
          </cell>
        </row>
        <row r="62">
          <cell r="D62" t="str">
            <v>R0Z</v>
          </cell>
        </row>
        <row r="63">
          <cell r="D63" t="str">
            <v>R1Z</v>
          </cell>
        </row>
        <row r="64">
          <cell r="D64" t="str">
            <v>R2Z</v>
          </cell>
        </row>
        <row r="65">
          <cell r="D65" t="str">
            <v>R3Z</v>
          </cell>
        </row>
        <row r="66">
          <cell r="D66" t="str">
            <v>R4Z</v>
          </cell>
        </row>
        <row r="67">
          <cell r="D67" t="str">
            <v>S0Z</v>
          </cell>
        </row>
        <row r="68">
          <cell r="D68" t="str">
            <v>S1Z</v>
          </cell>
        </row>
        <row r="69">
          <cell r="D69" t="str">
            <v>S2Z</v>
          </cell>
        </row>
        <row r="70">
          <cell r="D70" t="str">
            <v>S3Z</v>
          </cell>
        </row>
        <row r="71">
          <cell r="D71" t="str">
            <v>T0Z</v>
          </cell>
        </row>
        <row r="72">
          <cell r="D72" t="str">
            <v>T1Z</v>
          </cell>
        </row>
        <row r="73">
          <cell r="D73" t="str">
            <v>T2A</v>
          </cell>
        </row>
        <row r="74">
          <cell r="D74" t="str">
            <v>T2B</v>
          </cell>
        </row>
        <row r="75">
          <cell r="D75" t="str">
            <v>T3Z</v>
          </cell>
        </row>
        <row r="76">
          <cell r="D76" t="str">
            <v>T4Z</v>
          </cell>
        </row>
        <row r="77">
          <cell r="D77" t="str">
            <v>T6Z</v>
          </cell>
        </row>
        <row r="78">
          <cell r="D78" t="str">
            <v>U0Z</v>
          </cell>
        </row>
        <row r="79">
          <cell r="D79" t="str">
            <v>U1Z</v>
          </cell>
        </row>
        <row r="80">
          <cell r="D80" t="str">
            <v>V0Z</v>
          </cell>
        </row>
        <row r="81">
          <cell r="D81" t="str">
            <v>V1Z</v>
          </cell>
        </row>
        <row r="82">
          <cell r="D82" t="str">
            <v>V2Z</v>
          </cell>
        </row>
        <row r="83">
          <cell r="D83" t="str">
            <v>V3Z</v>
          </cell>
        </row>
        <row r="84">
          <cell r="D84" t="str">
            <v>V4Z</v>
          </cell>
        </row>
        <row r="85">
          <cell r="D85" t="str">
            <v>V5Z</v>
          </cell>
        </row>
        <row r="86">
          <cell r="D86" t="str">
            <v>W0Z</v>
          </cell>
        </row>
        <row r="87">
          <cell r="D87" t="str">
            <v>W1Z</v>
          </cell>
        </row>
        <row r="88">
          <cell r="D88" t="str">
            <v>X0Z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</sheetNames>
    <sheetDataSet>
      <sheetData sheetId="0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i Enquête Emploi"/>
    </sheetNames>
    <sheetDataSet>
      <sheetData sheetId="0" refreshError="1">
        <row r="4">
          <cell r="A4" t="str">
            <v>Nafg36</v>
          </cell>
          <cell r="B4" t="str">
            <v>nes36L</v>
          </cell>
          <cell r="C4" t="str">
            <v>1993</v>
          </cell>
          <cell r="D4" t="str">
            <v>1994</v>
          </cell>
          <cell r="E4" t="str">
            <v>1995</v>
          </cell>
          <cell r="F4" t="str">
            <v>1996</v>
          </cell>
          <cell r="G4" t="str">
            <v>1997</v>
          </cell>
          <cell r="H4" t="str">
            <v>1998</v>
          </cell>
          <cell r="I4" t="str">
            <v>1999</v>
          </cell>
          <cell r="J4" t="str">
            <v>2000</v>
          </cell>
          <cell r="K4" t="str">
            <v>2001</v>
          </cell>
          <cell r="L4" t="str">
            <v>2002</v>
          </cell>
          <cell r="M4" t="str">
            <v>2003</v>
          </cell>
          <cell r="N4" t="str">
            <v>2004</v>
          </cell>
          <cell r="O4" t="str">
            <v>2005</v>
          </cell>
          <cell r="P4" t="str">
            <v>2006</v>
          </cell>
          <cell r="Q4" t="str">
            <v>2007</v>
          </cell>
          <cell r="R4" t="str">
            <v>2008</v>
          </cell>
        </row>
        <row r="5">
          <cell r="A5" t="str">
            <v>A0</v>
          </cell>
          <cell r="B5" t="str">
            <v>A0 Agriculture sylviculture pêche</v>
          </cell>
          <cell r="C5">
            <v>1285139.5191277517</v>
          </cell>
          <cell r="D5">
            <v>1214229.9955701986</v>
          </cell>
          <cell r="E5">
            <v>1155051.7790677778</v>
          </cell>
          <cell r="F5">
            <v>1148306.6861324778</v>
          </cell>
          <cell r="G5">
            <v>1103152.5744861877</v>
          </cell>
          <cell r="H5">
            <v>1061164.0981637207</v>
          </cell>
          <cell r="I5">
            <v>1043375.6136607276</v>
          </cell>
          <cell r="J5">
            <v>1035158.0519587969</v>
          </cell>
          <cell r="K5">
            <v>1042052.0490010183</v>
          </cell>
          <cell r="L5">
            <v>1070202.6064332805</v>
          </cell>
          <cell r="M5">
            <v>1041989.0514128545</v>
          </cell>
          <cell r="N5">
            <v>959776.93185055454</v>
          </cell>
          <cell r="O5">
            <v>906879.4667631801</v>
          </cell>
          <cell r="P5">
            <v>931230.29041510634</v>
          </cell>
          <cell r="Q5">
            <v>873786.3509577607</v>
          </cell>
          <cell r="R5">
            <v>795608.27450022835</v>
          </cell>
        </row>
        <row r="6">
          <cell r="A6" t="str">
            <v>B0</v>
          </cell>
          <cell r="B6" t="str">
            <v>B0 Industries agricoles et alimentaires</v>
          </cell>
          <cell r="C6">
            <v>653334.83337956259</v>
          </cell>
          <cell r="D6">
            <v>654104.76512164157</v>
          </cell>
          <cell r="E6">
            <v>624542.42028440419</v>
          </cell>
          <cell r="F6">
            <v>618543.67784608121</v>
          </cell>
          <cell r="G6">
            <v>653046.47721290297</v>
          </cell>
          <cell r="H6">
            <v>667198.92397460109</v>
          </cell>
          <cell r="I6">
            <v>692056.17775650148</v>
          </cell>
          <cell r="J6">
            <v>682672.29429528816</v>
          </cell>
          <cell r="K6">
            <v>645971.44986448751</v>
          </cell>
          <cell r="L6">
            <v>668877.87922243786</v>
          </cell>
          <cell r="M6">
            <v>636481.88984465599</v>
          </cell>
          <cell r="N6">
            <v>661589.20947227546</v>
          </cell>
          <cell r="O6">
            <v>660380.8662082277</v>
          </cell>
          <cell r="P6">
            <v>602617.41096326988</v>
          </cell>
          <cell r="Q6">
            <v>631720.05519298732</v>
          </cell>
          <cell r="R6">
            <v>619840.8177878951</v>
          </cell>
        </row>
        <row r="7">
          <cell r="A7" t="str">
            <v>C1</v>
          </cell>
          <cell r="B7" t="str">
            <v>C1 Habillement cuir</v>
          </cell>
          <cell r="C7">
            <v>164159.86517260614</v>
          </cell>
          <cell r="D7">
            <v>153190.74367929291</v>
          </cell>
          <cell r="E7">
            <v>153476.60463548717</v>
          </cell>
          <cell r="F7">
            <v>142369.18187869628</v>
          </cell>
          <cell r="G7">
            <v>144530.12320045376</v>
          </cell>
          <cell r="H7">
            <v>138747.60597219839</v>
          </cell>
          <cell r="I7">
            <v>125752.01287441082</v>
          </cell>
          <cell r="J7">
            <v>119689.49323625534</v>
          </cell>
          <cell r="K7">
            <v>117353.88054719486</v>
          </cell>
          <cell r="L7">
            <v>103526.69718784418</v>
          </cell>
          <cell r="M7">
            <v>96974.816992006032</v>
          </cell>
          <cell r="N7">
            <v>96490.576470597793</v>
          </cell>
          <cell r="O7">
            <v>97744.415490408981</v>
          </cell>
          <cell r="P7">
            <v>86741.524579714765</v>
          </cell>
          <cell r="Q7">
            <v>81968.53157481167</v>
          </cell>
          <cell r="R7">
            <v>91295.167578687367</v>
          </cell>
        </row>
        <row r="8">
          <cell r="A8" t="str">
            <v>C2</v>
          </cell>
          <cell r="B8" t="str">
            <v>C2 Edition imprimerie reproduction</v>
          </cell>
          <cell r="C8">
            <v>224814.79736015422</v>
          </cell>
          <cell r="D8">
            <v>217484.63166068777</v>
          </cell>
          <cell r="E8">
            <v>216842.36101833748</v>
          </cell>
          <cell r="F8">
            <v>211613.10240738766</v>
          </cell>
          <cell r="G8">
            <v>210503.00266522347</v>
          </cell>
          <cell r="H8">
            <v>201659.19169383903</v>
          </cell>
          <cell r="I8">
            <v>206142.47799305859</v>
          </cell>
          <cell r="J8">
            <v>222301.92487486036</v>
          </cell>
          <cell r="K8">
            <v>212603.26301126517</v>
          </cell>
          <cell r="L8">
            <v>223005.96726860802</v>
          </cell>
          <cell r="M8">
            <v>222251.64436316746</v>
          </cell>
          <cell r="N8">
            <v>230636.25781490313</v>
          </cell>
          <cell r="O8">
            <v>222135.42526239596</v>
          </cell>
          <cell r="P8">
            <v>230127.30061349695</v>
          </cell>
          <cell r="Q8">
            <v>212153.8464289243</v>
          </cell>
          <cell r="R8">
            <v>208355.54575946444</v>
          </cell>
        </row>
        <row r="9">
          <cell r="A9" t="str">
            <v>C3</v>
          </cell>
          <cell r="B9" t="str">
            <v>C3 Pharmacie parfumerie entretien</v>
          </cell>
          <cell r="C9">
            <v>150640.93526453449</v>
          </cell>
          <cell r="D9">
            <v>145536.70939579353</v>
          </cell>
          <cell r="E9">
            <v>153816.79660090909</v>
          </cell>
          <cell r="F9">
            <v>159665.15682728158</v>
          </cell>
          <cell r="G9">
            <v>165247.30794215779</v>
          </cell>
          <cell r="H9">
            <v>158114.25090097822</v>
          </cell>
          <cell r="I9">
            <v>155839.67233402171</v>
          </cell>
          <cell r="J9">
            <v>163927.78637322635</v>
          </cell>
          <cell r="K9">
            <v>166453.87199066023</v>
          </cell>
          <cell r="L9">
            <v>160175.83378063224</v>
          </cell>
          <cell r="M9">
            <v>151274.24547658561</v>
          </cell>
          <cell r="N9">
            <v>183710.96389013561</v>
          </cell>
          <cell r="O9">
            <v>177110.82880926528</v>
          </cell>
          <cell r="P9">
            <v>151148.28499721139</v>
          </cell>
          <cell r="Q9">
            <v>164929.46679715987</v>
          </cell>
          <cell r="R9">
            <v>172714.8503561815</v>
          </cell>
        </row>
        <row r="10">
          <cell r="A10" t="str">
            <v>C4</v>
          </cell>
          <cell r="B10" t="str">
            <v>C4 Equipements du foyer</v>
          </cell>
          <cell r="C10">
            <v>264450.29704618943</v>
          </cell>
          <cell r="D10">
            <v>248541.00083190616</v>
          </cell>
          <cell r="E10">
            <v>257385.2387797948</v>
          </cell>
          <cell r="F10">
            <v>241933.57670996833</v>
          </cell>
          <cell r="G10">
            <v>248806.28628472358</v>
          </cell>
          <cell r="H10">
            <v>261229.6310279732</v>
          </cell>
          <cell r="I10">
            <v>257385.52301020839</v>
          </cell>
          <cell r="J10">
            <v>248622.80891904188</v>
          </cell>
          <cell r="K10">
            <v>243769.60510493763</v>
          </cell>
          <cell r="L10">
            <v>221105.66077979625</v>
          </cell>
          <cell r="M10">
            <v>224273.21653310716</v>
          </cell>
          <cell r="N10">
            <v>194653.81748736507</v>
          </cell>
          <cell r="O10">
            <v>203616.59548799615</v>
          </cell>
          <cell r="P10">
            <v>195797.75515895145</v>
          </cell>
          <cell r="Q10">
            <v>176116.56246029914</v>
          </cell>
          <cell r="R10">
            <v>167903.45755641896</v>
          </cell>
        </row>
        <row r="11">
          <cell r="A11" t="str">
            <v>D0</v>
          </cell>
          <cell r="B11" t="str">
            <v>D0 Industrie automobile</v>
          </cell>
          <cell r="C11">
            <v>268606.11624015216</v>
          </cell>
          <cell r="D11">
            <v>261237.6929962993</v>
          </cell>
          <cell r="E11">
            <v>271913.43683251843</v>
          </cell>
          <cell r="F11">
            <v>281357.19572233077</v>
          </cell>
          <cell r="G11">
            <v>294852.25507567654</v>
          </cell>
          <cell r="H11">
            <v>285397.9234597563</v>
          </cell>
          <cell r="I11">
            <v>291564.22393224644</v>
          </cell>
          <cell r="J11">
            <v>290560.15058122698</v>
          </cell>
          <cell r="K11">
            <v>308202.71671194606</v>
          </cell>
          <cell r="L11">
            <v>312510.40289164125</v>
          </cell>
          <cell r="M11">
            <v>307319.40127422888</v>
          </cell>
          <cell r="N11">
            <v>305009.37236476556</v>
          </cell>
          <cell r="O11">
            <v>310866.87417058757</v>
          </cell>
          <cell r="P11">
            <v>299538.57262369536</v>
          </cell>
          <cell r="Q11">
            <v>315464.06856540579</v>
          </cell>
          <cell r="R11">
            <v>338657.36210765527</v>
          </cell>
        </row>
        <row r="12">
          <cell r="A12" t="str">
            <v>E1</v>
          </cell>
          <cell r="B12" t="str">
            <v>E1 Const. navale aéronautique et ferroviaire</v>
          </cell>
          <cell r="C12">
            <v>141998.83414552279</v>
          </cell>
          <cell r="D12">
            <v>134771.03503102835</v>
          </cell>
          <cell r="E12">
            <v>138728.28236984354</v>
          </cell>
          <cell r="F12">
            <v>140308.46999933908</v>
          </cell>
          <cell r="G12">
            <v>134506.64704826282</v>
          </cell>
          <cell r="H12">
            <v>131535.13128539559</v>
          </cell>
          <cell r="I12">
            <v>135814.57451549079</v>
          </cell>
          <cell r="J12">
            <v>139977.88276175898</v>
          </cell>
          <cell r="K12">
            <v>147720.05981432888</v>
          </cell>
          <cell r="L12">
            <v>144803.35444745509</v>
          </cell>
          <cell r="M12">
            <v>154397.57447914241</v>
          </cell>
          <cell r="N12">
            <v>137077.88244632541</v>
          </cell>
          <cell r="O12">
            <v>134550.71540595969</v>
          </cell>
          <cell r="P12">
            <v>145562.08668631982</v>
          </cell>
          <cell r="Q12">
            <v>165089.85526544863</v>
          </cell>
          <cell r="R12">
            <v>164456.6404456647</v>
          </cell>
        </row>
        <row r="13">
          <cell r="A13" t="str">
            <v>E2</v>
          </cell>
          <cell r="B13" t="str">
            <v>E2 Equipements mécaniques</v>
          </cell>
          <cell r="C13">
            <v>454606.56373090961</v>
          </cell>
          <cell r="D13">
            <v>429656.46305400535</v>
          </cell>
          <cell r="E13">
            <v>436066.06579462823</v>
          </cell>
          <cell r="F13">
            <v>407930.92101119703</v>
          </cell>
          <cell r="G13">
            <v>409431.99145012267</v>
          </cell>
          <cell r="H13">
            <v>411691.25622104004</v>
          </cell>
          <cell r="I13">
            <v>445443.3971791392</v>
          </cell>
          <cell r="J13">
            <v>450176.15397344151</v>
          </cell>
          <cell r="K13">
            <v>460723.75348550559</v>
          </cell>
          <cell r="L13">
            <v>460894.33482854173</v>
          </cell>
          <cell r="M13">
            <v>457411.02703139972</v>
          </cell>
          <cell r="N13">
            <v>457534.21113204194</v>
          </cell>
          <cell r="O13">
            <v>445840.07238508866</v>
          </cell>
          <cell r="P13">
            <v>437157.62688232015</v>
          </cell>
          <cell r="Q13">
            <v>413822.29674347257</v>
          </cell>
          <cell r="R13">
            <v>419157.21979107714</v>
          </cell>
        </row>
        <row r="14">
          <cell r="A14" t="str">
            <v>E3</v>
          </cell>
          <cell r="B14" t="str">
            <v>E3 Equipements électriques et électroniques</v>
          </cell>
          <cell r="C14">
            <v>267124.04096134135</v>
          </cell>
          <cell r="D14">
            <v>258996.5117159021</v>
          </cell>
          <cell r="E14">
            <v>264819.43378886755</v>
          </cell>
          <cell r="F14">
            <v>255538.27649601575</v>
          </cell>
          <cell r="G14">
            <v>246435.46408106163</v>
          </cell>
          <cell r="H14">
            <v>235300.73451175558</v>
          </cell>
          <cell r="I14">
            <v>252144.18871604747</v>
          </cell>
          <cell r="J14">
            <v>248482.75100318537</v>
          </cell>
          <cell r="K14">
            <v>237448.31877528393</v>
          </cell>
          <cell r="L14">
            <v>220135.50430919239</v>
          </cell>
          <cell r="M14">
            <v>240819.78474406339</v>
          </cell>
          <cell r="N14">
            <v>220378.59210405641</v>
          </cell>
          <cell r="O14">
            <v>233542.46109301483</v>
          </cell>
          <cell r="P14">
            <v>255701.4580511513</v>
          </cell>
          <cell r="Q14">
            <v>251950.23512306667</v>
          </cell>
          <cell r="R14">
            <v>218605.02537912666</v>
          </cell>
        </row>
        <row r="15">
          <cell r="A15" t="str">
            <v>F1</v>
          </cell>
          <cell r="B15" t="str">
            <v>F1 Ind. des produits minéraux</v>
          </cell>
          <cell r="C15">
            <v>258652.17821894982</v>
          </cell>
          <cell r="D15">
            <v>223407.75361602323</v>
          </cell>
          <cell r="E15">
            <v>229769.65570436977</v>
          </cell>
          <cell r="F15">
            <v>227518.5970101931</v>
          </cell>
          <cell r="G15">
            <v>213574.06771384884</v>
          </cell>
          <cell r="H15">
            <v>232469.76317144325</v>
          </cell>
          <cell r="I15">
            <v>212854.18660256625</v>
          </cell>
          <cell r="J15">
            <v>199742.59628511147</v>
          </cell>
          <cell r="K15">
            <v>207942.31454667871</v>
          </cell>
          <cell r="L15">
            <v>209443.77990635153</v>
          </cell>
          <cell r="M15">
            <v>192716.47496034889</v>
          </cell>
          <cell r="N15">
            <v>178874.34351566958</v>
          </cell>
          <cell r="O15">
            <v>169033.35987453253</v>
          </cell>
          <cell r="P15">
            <v>158028.23480200779</v>
          </cell>
          <cell r="Q15">
            <v>160508.75963995163</v>
          </cell>
          <cell r="R15">
            <v>131959.52311113416</v>
          </cell>
        </row>
        <row r="16">
          <cell r="A16" t="str">
            <v>F2</v>
          </cell>
          <cell r="B16" t="str">
            <v>F2 Ind. textile</v>
          </cell>
          <cell r="C16">
            <v>183547.01206299628</v>
          </cell>
          <cell r="D16">
            <v>156802.64743921877</v>
          </cell>
          <cell r="E16">
            <v>137967.85327066516</v>
          </cell>
          <cell r="F16">
            <v>129624.77928500186</v>
          </cell>
          <cell r="G16">
            <v>125603.5594480134</v>
          </cell>
          <cell r="H16">
            <v>134836.26394371031</v>
          </cell>
          <cell r="I16">
            <v>133433.96848111998</v>
          </cell>
          <cell r="J16">
            <v>126482.30215529724</v>
          </cell>
          <cell r="K16">
            <v>119904.39955678614</v>
          </cell>
          <cell r="L16">
            <v>108557.50857664581</v>
          </cell>
          <cell r="M16">
            <v>101108.93207953268</v>
          </cell>
          <cell r="N16">
            <v>83744.066525390372</v>
          </cell>
          <cell r="O16">
            <v>78058.728435275654</v>
          </cell>
          <cell r="P16">
            <v>71015.92502589435</v>
          </cell>
          <cell r="Q16">
            <v>57248.658899810376</v>
          </cell>
          <cell r="R16">
            <v>61628.281302840667</v>
          </cell>
        </row>
        <row r="17">
          <cell r="A17" t="str">
            <v>F3</v>
          </cell>
          <cell r="B17" t="str">
            <v>F3 Ind. bois et papier</v>
          </cell>
          <cell r="C17">
            <v>207180.10434673633</v>
          </cell>
          <cell r="D17">
            <v>194352.4391594452</v>
          </cell>
          <cell r="E17">
            <v>185714.79618223337</v>
          </cell>
          <cell r="F17">
            <v>186364.38015739963</v>
          </cell>
          <cell r="G17">
            <v>177521.56466744552</v>
          </cell>
          <cell r="H17">
            <v>179891.72301355758</v>
          </cell>
          <cell r="I17">
            <v>193499.25939034979</v>
          </cell>
          <cell r="J17">
            <v>193109.85355561995</v>
          </cell>
          <cell r="K17">
            <v>201020.90609712113</v>
          </cell>
          <cell r="L17">
            <v>184839.81168278892</v>
          </cell>
          <cell r="M17">
            <v>176129.47530599387</v>
          </cell>
          <cell r="N17">
            <v>185161.95000247544</v>
          </cell>
          <cell r="O17">
            <v>162706.17686090001</v>
          </cell>
          <cell r="P17">
            <v>155139.85937375508</v>
          </cell>
          <cell r="Q17">
            <v>170964.08291652356</v>
          </cell>
          <cell r="R17">
            <v>185046.57139758964</v>
          </cell>
        </row>
        <row r="18">
          <cell r="A18" t="str">
            <v>F4</v>
          </cell>
          <cell r="B18" t="str">
            <v>F4 Chimie caoutchouc plastiques</v>
          </cell>
          <cell r="C18">
            <v>353054.36506590631</v>
          </cell>
          <cell r="D18">
            <v>347933.38850809296</v>
          </cell>
          <cell r="E18">
            <v>373630.83449366735</v>
          </cell>
          <cell r="F18">
            <v>369487.64065988798</v>
          </cell>
          <cell r="G18">
            <v>381642.35397428792</v>
          </cell>
          <cell r="H18">
            <v>372727.8874206281</v>
          </cell>
          <cell r="I18">
            <v>376635.8807487326</v>
          </cell>
          <cell r="J18">
            <v>404257.16584619205</v>
          </cell>
          <cell r="K18">
            <v>395350.4505573145</v>
          </cell>
          <cell r="L18">
            <v>400834.64816899144</v>
          </cell>
          <cell r="M18">
            <v>382764.4746563774</v>
          </cell>
          <cell r="N18">
            <v>346825.98601900332</v>
          </cell>
          <cell r="O18">
            <v>330914.6893473278</v>
          </cell>
          <cell r="P18">
            <v>320840.34140705923</v>
          </cell>
          <cell r="Q18">
            <v>292949.53732937458</v>
          </cell>
          <cell r="R18">
            <v>314762.1255979102</v>
          </cell>
        </row>
        <row r="19">
          <cell r="A19" t="str">
            <v>F5</v>
          </cell>
          <cell r="B19" t="str">
            <v>F5 Métallurgie et transformation des métaux</v>
          </cell>
          <cell r="C19">
            <v>370128.27283869311</v>
          </cell>
          <cell r="D19">
            <v>368404.17823886388</v>
          </cell>
          <cell r="E19">
            <v>365786.40799687983</v>
          </cell>
          <cell r="F19">
            <v>384192.72057568916</v>
          </cell>
          <cell r="G19">
            <v>380261.8752227886</v>
          </cell>
          <cell r="H19">
            <v>397336.33087351976</v>
          </cell>
          <cell r="I19">
            <v>397431.174637207</v>
          </cell>
          <cell r="J19">
            <v>401105.86273941997</v>
          </cell>
          <cell r="K19">
            <v>413784.20167369401</v>
          </cell>
          <cell r="L19">
            <v>417157.28074657446</v>
          </cell>
          <cell r="M19">
            <v>447596.29414634267</v>
          </cell>
          <cell r="N19">
            <v>432313.25113769091</v>
          </cell>
          <cell r="O19">
            <v>423176.88744118711</v>
          </cell>
          <cell r="P19">
            <v>467114.49286909413</v>
          </cell>
          <cell r="Q19">
            <v>443333.77490859979</v>
          </cell>
          <cell r="R19">
            <v>386144.59608514339</v>
          </cell>
        </row>
        <row r="20">
          <cell r="A20" t="str">
            <v>F6</v>
          </cell>
          <cell r="B20" t="str">
            <v>F6 Composants électriques et électroniques</v>
          </cell>
          <cell r="C20">
            <v>127598.67028788797</v>
          </cell>
          <cell r="D20">
            <v>137152.29014145044</v>
          </cell>
          <cell r="E20">
            <v>141339.75598675871</v>
          </cell>
          <cell r="F20">
            <v>148011.13090761594</v>
          </cell>
          <cell r="G20">
            <v>141929.22120487527</v>
          </cell>
          <cell r="H20">
            <v>147510.61266517933</v>
          </cell>
          <cell r="I20">
            <v>147767.61741915933</v>
          </cell>
          <cell r="J20">
            <v>160576.40052951637</v>
          </cell>
          <cell r="K20">
            <v>167194.02260520833</v>
          </cell>
          <cell r="L20">
            <v>167807.06457517628</v>
          </cell>
          <cell r="M20">
            <v>167274.98920165811</v>
          </cell>
          <cell r="N20">
            <v>169442.93378546077</v>
          </cell>
          <cell r="O20">
            <v>169244.60127880322</v>
          </cell>
          <cell r="P20">
            <v>161267.62807744404</v>
          </cell>
          <cell r="Q20">
            <v>171475.3211591939</v>
          </cell>
          <cell r="R20">
            <v>195447.6705382528</v>
          </cell>
        </row>
        <row r="21">
          <cell r="A21" t="str">
            <v>G1</v>
          </cell>
          <cell r="B21" t="str">
            <v>G1 Production de combustibles et carburants</v>
          </cell>
          <cell r="C21">
            <v>58111.370560399773</v>
          </cell>
          <cell r="D21">
            <v>49406.040904470537</v>
          </cell>
          <cell r="E21">
            <v>54690.861264591753</v>
          </cell>
          <cell r="F21">
            <v>50987.613830502734</v>
          </cell>
          <cell r="G21">
            <v>42404.705997143101</v>
          </cell>
          <cell r="H21">
            <v>40743.979749442253</v>
          </cell>
          <cell r="I21">
            <v>36529.29931732011</v>
          </cell>
          <cell r="J21">
            <v>39616.381913705372</v>
          </cell>
          <cell r="K21">
            <v>36717.471702782954</v>
          </cell>
          <cell r="L21">
            <v>31515.082874977976</v>
          </cell>
          <cell r="M21">
            <v>34184.785393679849</v>
          </cell>
          <cell r="N21">
            <v>33181.231027326488</v>
          </cell>
          <cell r="O21">
            <v>34583.235613463628</v>
          </cell>
          <cell r="P21">
            <v>35803.820412716123</v>
          </cell>
          <cell r="Q21">
            <v>39214.980496595723</v>
          </cell>
          <cell r="R21">
            <v>36772.787826756496</v>
          </cell>
        </row>
        <row r="22">
          <cell r="A22" t="str">
            <v>G2</v>
          </cell>
          <cell r="B22" t="str">
            <v>G2 Eau gaz électricité</v>
          </cell>
          <cell r="C22">
            <v>217003.86007993502</v>
          </cell>
          <cell r="D22">
            <v>228570.47477979533</v>
          </cell>
          <cell r="E22">
            <v>223516.12692823185</v>
          </cell>
          <cell r="F22">
            <v>220166.05705229248</v>
          </cell>
          <cell r="G22">
            <v>219686.18740345829</v>
          </cell>
          <cell r="H22">
            <v>205580.537154625</v>
          </cell>
          <cell r="I22">
            <v>203801.88214413941</v>
          </cell>
          <cell r="J22">
            <v>206895.55413064166</v>
          </cell>
          <cell r="K22">
            <v>226186.02699175529</v>
          </cell>
          <cell r="L22">
            <v>218685.27040983606</v>
          </cell>
          <cell r="M22">
            <v>232005.7300831264</v>
          </cell>
          <cell r="N22">
            <v>226071.69733650083</v>
          </cell>
          <cell r="O22">
            <v>220435.43491374113</v>
          </cell>
          <cell r="P22">
            <v>240517.42889012827</v>
          </cell>
          <cell r="Q22">
            <v>196345.55802321588</v>
          </cell>
          <cell r="R22">
            <v>198035.31036333516</v>
          </cell>
        </row>
        <row r="23">
          <cell r="A23" t="str">
            <v>H0</v>
          </cell>
          <cell r="B23" t="str">
            <v>H0 Construction</v>
          </cell>
          <cell r="C23">
            <v>1505177.6279203873</v>
          </cell>
          <cell r="D23">
            <v>1461790.479591931</v>
          </cell>
          <cell r="E23">
            <v>1489310.3963868807</v>
          </cell>
          <cell r="F23">
            <v>1491675.3038942998</v>
          </cell>
          <cell r="G23">
            <v>1434967.6483067202</v>
          </cell>
          <cell r="H23">
            <v>1393838.2426634633</v>
          </cell>
          <cell r="I23">
            <v>1403887.3896724612</v>
          </cell>
          <cell r="J23">
            <v>1453721.1334960491</v>
          </cell>
          <cell r="K23">
            <v>1464718.0580492893</v>
          </cell>
          <cell r="L23">
            <v>1513134.0441360022</v>
          </cell>
          <cell r="M23">
            <v>1550919.8451951668</v>
          </cell>
          <cell r="N23">
            <v>1555033.9081455171</v>
          </cell>
          <cell r="O23">
            <v>1550361.0206297503</v>
          </cell>
          <cell r="P23">
            <v>1615755.2087483068</v>
          </cell>
          <cell r="Q23">
            <v>1652803.165715415</v>
          </cell>
          <cell r="R23">
            <v>1772715.2236066249</v>
          </cell>
        </row>
        <row r="24">
          <cell r="A24" t="str">
            <v>J1</v>
          </cell>
          <cell r="B24" t="str">
            <v>J1 Commerce et réparation automobile</v>
          </cell>
          <cell r="C24">
            <v>453124.48845209886</v>
          </cell>
          <cell r="D24">
            <v>462323.68127050926</v>
          </cell>
          <cell r="E24">
            <v>443680.36243245378</v>
          </cell>
          <cell r="F24">
            <v>433629.79876881163</v>
          </cell>
          <cell r="G24">
            <v>452656.98192279437</v>
          </cell>
          <cell r="H24">
            <v>445342.80247125449</v>
          </cell>
          <cell r="I24">
            <v>454535.71182301763</v>
          </cell>
          <cell r="J24">
            <v>449385.82716253673</v>
          </cell>
          <cell r="K24">
            <v>458913.3850904624</v>
          </cell>
          <cell r="L24">
            <v>465955.15105664037</v>
          </cell>
          <cell r="M24">
            <v>450204.12224556482</v>
          </cell>
          <cell r="N24">
            <v>458975.12095193495</v>
          </cell>
          <cell r="O24">
            <v>462668.97092532268</v>
          </cell>
          <cell r="P24">
            <v>435502.82845988369</v>
          </cell>
          <cell r="Q24">
            <v>491049.34422449855</v>
          </cell>
          <cell r="R24">
            <v>475468.70989081886</v>
          </cell>
        </row>
        <row r="25">
          <cell r="A25" t="str">
            <v>J2</v>
          </cell>
          <cell r="B25" t="str">
            <v>J2 Commerce de gros</v>
          </cell>
          <cell r="C25">
            <v>953314.88102859515</v>
          </cell>
          <cell r="D25">
            <v>921825.87539337564</v>
          </cell>
          <cell r="E25">
            <v>950746.49253984157</v>
          </cell>
          <cell r="F25">
            <v>996444.22477072338</v>
          </cell>
          <cell r="G25">
            <v>957802.16681020532</v>
          </cell>
          <cell r="H25">
            <v>970162.87454951101</v>
          </cell>
          <cell r="I25">
            <v>932767.45597975131</v>
          </cell>
          <cell r="J25">
            <v>939588.53266040632</v>
          </cell>
          <cell r="K25">
            <v>976138.63616491412</v>
          </cell>
          <cell r="L25">
            <v>997290.84694150381</v>
          </cell>
          <cell r="M25">
            <v>1010381.7705358479</v>
          </cell>
          <cell r="N25">
            <v>1011216.4047914903</v>
          </cell>
          <cell r="O25">
            <v>1023535.0174930631</v>
          </cell>
          <cell r="P25">
            <v>1043596.117839216</v>
          </cell>
          <cell r="Q25">
            <v>1037673.2927110438</v>
          </cell>
          <cell r="R25">
            <v>1023280.1472352101</v>
          </cell>
        </row>
        <row r="26">
          <cell r="A26" t="str">
            <v>J3</v>
          </cell>
          <cell r="B26" t="str">
            <v>J3 Commerce de détail, réparations</v>
          </cell>
          <cell r="C26">
            <v>1735810.5721520893</v>
          </cell>
          <cell r="D26">
            <v>1732543.1877563454</v>
          </cell>
          <cell r="E26">
            <v>1743633.9074778787</v>
          </cell>
          <cell r="F26">
            <v>1747003.5078200898</v>
          </cell>
          <cell r="G26">
            <v>1712023.7316511117</v>
          </cell>
          <cell r="H26">
            <v>1732554.4602711517</v>
          </cell>
          <cell r="I26">
            <v>1776712.300256928</v>
          </cell>
          <cell r="J26">
            <v>1810558.6906879575</v>
          </cell>
          <cell r="K26">
            <v>1820270.4100216476</v>
          </cell>
          <cell r="L26">
            <v>1818763.3372155251</v>
          </cell>
          <cell r="M26">
            <v>1815402.1321883739</v>
          </cell>
          <cell r="N26">
            <v>1834751.7864688041</v>
          </cell>
          <cell r="O26">
            <v>1816635.8402702378</v>
          </cell>
          <cell r="P26">
            <v>1845832.3639550633</v>
          </cell>
          <cell r="Q26">
            <v>1971274.5180612344</v>
          </cell>
          <cell r="R26">
            <v>1905351.9805782295</v>
          </cell>
        </row>
        <row r="27">
          <cell r="A27" t="str">
            <v>K0</v>
          </cell>
          <cell r="B27" t="str">
            <v>K0 Transports</v>
          </cell>
          <cell r="C27">
            <v>854296.22996858612</v>
          </cell>
          <cell r="D27">
            <v>862284.49235925172</v>
          </cell>
          <cell r="E27">
            <v>861536.15243096836</v>
          </cell>
          <cell r="F27">
            <v>876532.80099473055</v>
          </cell>
          <cell r="G27">
            <v>882245.96383865038</v>
          </cell>
          <cell r="H27">
            <v>905170.57490990218</v>
          </cell>
          <cell r="I27">
            <v>906350.73103532568</v>
          </cell>
          <cell r="J27">
            <v>973732.65171885991</v>
          </cell>
          <cell r="K27">
            <v>1027309.0489220476</v>
          </cell>
          <cell r="L27">
            <v>1064721.7224550236</v>
          </cell>
          <cell r="M27">
            <v>1047881.9342882289</v>
          </cell>
          <cell r="N27">
            <v>1084219.1435685875</v>
          </cell>
          <cell r="O27">
            <v>1060431.8494390156</v>
          </cell>
          <cell r="P27">
            <v>1043164.8673412479</v>
          </cell>
          <cell r="Q27">
            <v>1142707.690881629</v>
          </cell>
          <cell r="R27">
            <v>1173019.5861757188</v>
          </cell>
        </row>
        <row r="28">
          <cell r="A28" t="str">
            <v>L0</v>
          </cell>
          <cell r="B28" t="str">
            <v>L0 Activités financières</v>
          </cell>
          <cell r="C28">
            <v>705287.58031517419</v>
          </cell>
          <cell r="D28">
            <v>682969.97938032879</v>
          </cell>
          <cell r="E28">
            <v>681394.50109402917</v>
          </cell>
          <cell r="F28">
            <v>672752.40442004509</v>
          </cell>
          <cell r="G28">
            <v>658578.39568811422</v>
          </cell>
          <cell r="H28">
            <v>671040.24197700352</v>
          </cell>
          <cell r="I28">
            <v>681593.51426090545</v>
          </cell>
          <cell r="J28">
            <v>681281.71927356976</v>
          </cell>
          <cell r="K28">
            <v>685749.54437878006</v>
          </cell>
          <cell r="L28">
            <v>686910.78763995145</v>
          </cell>
          <cell r="M28">
            <v>742634.64448818809</v>
          </cell>
          <cell r="N28">
            <v>683706.67139301077</v>
          </cell>
          <cell r="O28">
            <v>750912.89660996501</v>
          </cell>
          <cell r="P28">
            <v>800451.06963588553</v>
          </cell>
          <cell r="Q28">
            <v>821168.90907978732</v>
          </cell>
          <cell r="R28">
            <v>800854.30992686015</v>
          </cell>
        </row>
        <row r="29">
          <cell r="A29" t="str">
            <v>M0</v>
          </cell>
          <cell r="B29" t="str">
            <v>M0 Activités immobilières</v>
          </cell>
          <cell r="C29">
            <v>253284.66234433767</v>
          </cell>
          <cell r="D29">
            <v>236184.48796900193</v>
          </cell>
          <cell r="E29">
            <v>216902.39489458842</v>
          </cell>
          <cell r="F29">
            <v>219215.72875841413</v>
          </cell>
          <cell r="G29">
            <v>228789.34438798303</v>
          </cell>
          <cell r="H29">
            <v>230669.14535781706</v>
          </cell>
          <cell r="I29">
            <v>232839.27423564551</v>
          </cell>
          <cell r="J29">
            <v>249062.99094030532</v>
          </cell>
          <cell r="K29">
            <v>264143.7510756728</v>
          </cell>
          <cell r="L29">
            <v>275564.44410390127</v>
          </cell>
          <cell r="M29">
            <v>294057.88783942466</v>
          </cell>
          <cell r="N29">
            <v>313967.19634997455</v>
          </cell>
          <cell r="O29">
            <v>347803.94257449632</v>
          </cell>
          <cell r="P29">
            <v>359642.85714285716</v>
          </cell>
          <cell r="Q29">
            <v>361896.53013499454</v>
          </cell>
          <cell r="R29">
            <v>389338.71399422945</v>
          </cell>
        </row>
        <row r="30">
          <cell r="A30" t="str">
            <v>N1</v>
          </cell>
          <cell r="B30" t="str">
            <v>N1 Postes et télécom</v>
          </cell>
          <cell r="C30">
            <v>493691.29219846783</v>
          </cell>
          <cell r="D30">
            <v>495231.02605277003</v>
          </cell>
          <cell r="E30">
            <v>492828.09578987688</v>
          </cell>
          <cell r="F30">
            <v>478165.18365666678</v>
          </cell>
          <cell r="G30">
            <v>475104.7668384795</v>
          </cell>
          <cell r="H30">
            <v>482075.40586922941</v>
          </cell>
          <cell r="I30">
            <v>495886.23848725669</v>
          </cell>
          <cell r="J30">
            <v>500807.09055557853</v>
          </cell>
          <cell r="K30">
            <v>530257.90311169648</v>
          </cell>
          <cell r="L30">
            <v>516273.26655775565</v>
          </cell>
          <cell r="M30">
            <v>501157.84878889425</v>
          </cell>
          <cell r="N30">
            <v>485959.43212447676</v>
          </cell>
          <cell r="O30">
            <v>497020.84690553742</v>
          </cell>
          <cell r="P30">
            <v>453334.53509680502</v>
          </cell>
          <cell r="Q30">
            <v>423866.62457005464</v>
          </cell>
          <cell r="R30">
            <v>422533.28112536424</v>
          </cell>
        </row>
        <row r="31">
          <cell r="A31" t="str">
            <v>N2</v>
          </cell>
          <cell r="B31" t="str">
            <v>N2 Conseils et assistance</v>
          </cell>
          <cell r="C31">
            <v>936821.78654074774</v>
          </cell>
          <cell r="D31">
            <v>953582.61371471814</v>
          </cell>
          <cell r="E31">
            <v>951616.98374547996</v>
          </cell>
          <cell r="F31">
            <v>919977.80920855678</v>
          </cell>
          <cell r="G31">
            <v>937565.14859076194</v>
          </cell>
          <cell r="H31">
            <v>960079.41479320405</v>
          </cell>
          <cell r="I31">
            <v>1059689.7667786218</v>
          </cell>
          <cell r="J31">
            <v>1110479.1982790716</v>
          </cell>
          <cell r="K31">
            <v>1180650.2525928093</v>
          </cell>
          <cell r="L31">
            <v>1258272.9391470498</v>
          </cell>
          <cell r="M31">
            <v>1260490.679400784</v>
          </cell>
          <cell r="N31">
            <v>1292727.8631703085</v>
          </cell>
          <cell r="O31">
            <v>1312281.8989021596</v>
          </cell>
          <cell r="P31">
            <v>1319827.1054099274</v>
          </cell>
          <cell r="Q31">
            <v>1311366.1895665023</v>
          </cell>
          <cell r="R31">
            <v>1412153.89469837</v>
          </cell>
        </row>
        <row r="32">
          <cell r="A32" t="str">
            <v>N3</v>
          </cell>
          <cell r="B32" t="str">
            <v>N3 Services opérationnels</v>
          </cell>
          <cell r="C32">
            <v>686040.62973494187</v>
          </cell>
          <cell r="D32">
            <v>734527.15410303767</v>
          </cell>
          <cell r="E32">
            <v>815550.2032227607</v>
          </cell>
          <cell r="F32">
            <v>870510.72064825939</v>
          </cell>
          <cell r="G32">
            <v>930402.66463370749</v>
          </cell>
          <cell r="H32">
            <v>1028853.0118414278</v>
          </cell>
          <cell r="I32">
            <v>1090487.6070299989</v>
          </cell>
          <cell r="J32">
            <v>1226767.2849873828</v>
          </cell>
          <cell r="K32">
            <v>1292302.9730009176</v>
          </cell>
          <cell r="L32">
            <v>1278186.1508271771</v>
          </cell>
          <cell r="M32">
            <v>1231309.285127705</v>
          </cell>
          <cell r="N32">
            <v>1250608.9607426664</v>
          </cell>
          <cell r="O32">
            <v>1304727.503920859</v>
          </cell>
          <cell r="P32">
            <v>1374164.6681539321</v>
          </cell>
          <cell r="Q32">
            <v>1412831.9443176631</v>
          </cell>
          <cell r="R32">
            <v>1415742.2233620584</v>
          </cell>
        </row>
        <row r="33">
          <cell r="A33" t="str">
            <v>N4</v>
          </cell>
          <cell r="B33" t="str">
            <v>N4 Recherche et développement</v>
          </cell>
          <cell r="C33">
            <v>117905.0968426929</v>
          </cell>
          <cell r="D33">
            <v>127287.09039827342</v>
          </cell>
          <cell r="E33">
            <v>145622.17249265796</v>
          </cell>
          <cell r="F33">
            <v>142069.07820694524</v>
          </cell>
          <cell r="G33">
            <v>138187.92371892778</v>
          </cell>
          <cell r="H33">
            <v>138037.36227904583</v>
          </cell>
          <cell r="I33">
            <v>139825.59560701472</v>
          </cell>
          <cell r="J33">
            <v>137256.75753940345</v>
          </cell>
          <cell r="K33">
            <v>142769.05232512226</v>
          </cell>
          <cell r="L33">
            <v>139672.52692766339</v>
          </cell>
          <cell r="M33">
            <v>137851.0062681862</v>
          </cell>
          <cell r="N33">
            <v>133682.17189175237</v>
          </cell>
          <cell r="O33">
            <v>132941.25708770659</v>
          </cell>
          <cell r="P33">
            <v>134941.28953868218</v>
          </cell>
          <cell r="Q33">
            <v>126797.10846151311</v>
          </cell>
          <cell r="R33">
            <v>149031.88117583774</v>
          </cell>
        </row>
        <row r="34">
          <cell r="A34" t="str">
            <v>P1</v>
          </cell>
          <cell r="B34" t="str">
            <v>P1 Hôtels et restaurants</v>
          </cell>
          <cell r="C34">
            <v>712227.29766798427</v>
          </cell>
          <cell r="D34">
            <v>726212.77176370716</v>
          </cell>
          <cell r="E34">
            <v>725679.49047512736</v>
          </cell>
          <cell r="F34">
            <v>710505.4463263267</v>
          </cell>
          <cell r="G34">
            <v>719669.5821765674</v>
          </cell>
          <cell r="H34">
            <v>719456.8542989532</v>
          </cell>
          <cell r="I34">
            <v>756052.46938635199</v>
          </cell>
          <cell r="J34">
            <v>785394.77143920923</v>
          </cell>
          <cell r="K34">
            <v>795391.85568521079</v>
          </cell>
          <cell r="L34">
            <v>772884.65383903449</v>
          </cell>
          <cell r="M34">
            <v>806304.05998043797</v>
          </cell>
          <cell r="N34">
            <v>833027.24916220352</v>
          </cell>
          <cell r="O34">
            <v>849693.40089274943</v>
          </cell>
          <cell r="P34">
            <v>910720.81905824249</v>
          </cell>
          <cell r="Q34">
            <v>872523.29176998686</v>
          </cell>
          <cell r="R34">
            <v>875713.92142904794</v>
          </cell>
        </row>
        <row r="35">
          <cell r="A35" t="str">
            <v>P2</v>
          </cell>
          <cell r="B35" t="str">
            <v>P2 Act. récréatives culturelles et sportives</v>
          </cell>
          <cell r="C35">
            <v>290386.61442537868</v>
          </cell>
          <cell r="D35">
            <v>285150.29683625157</v>
          </cell>
          <cell r="E35">
            <v>314877.68093609635</v>
          </cell>
          <cell r="F35">
            <v>317779.77801718272</v>
          </cell>
          <cell r="G35">
            <v>321981.66358340293</v>
          </cell>
          <cell r="H35">
            <v>338876.2725244551</v>
          </cell>
          <cell r="I35">
            <v>334655.19366363052</v>
          </cell>
          <cell r="J35">
            <v>367672.03739709588</v>
          </cell>
          <cell r="K35">
            <v>371905.67973973806</v>
          </cell>
          <cell r="L35">
            <v>378231.00256523071</v>
          </cell>
          <cell r="M35">
            <v>381207.86408552388</v>
          </cell>
          <cell r="N35">
            <v>418055.2973254628</v>
          </cell>
          <cell r="O35">
            <v>426566.80902400776</v>
          </cell>
          <cell r="P35">
            <v>442613.44713568641</v>
          </cell>
          <cell r="Q35">
            <v>464404.80993003235</v>
          </cell>
          <cell r="R35">
            <v>444700.05509569874</v>
          </cell>
        </row>
        <row r="36">
          <cell r="A36" t="str">
            <v>P3</v>
          </cell>
          <cell r="B36" t="str">
            <v>P3 Services personnels et domestiques</v>
          </cell>
          <cell r="C36">
            <v>681954.90869605797</v>
          </cell>
          <cell r="D36">
            <v>737248.58851494861</v>
          </cell>
          <cell r="E36">
            <v>775047.34804547054</v>
          </cell>
          <cell r="F36">
            <v>813280.95044533501</v>
          </cell>
          <cell r="G36">
            <v>837320.38359963882</v>
          </cell>
          <cell r="H36">
            <v>854873.31731594307</v>
          </cell>
          <cell r="I36">
            <v>900119.14465123729</v>
          </cell>
          <cell r="J36">
            <v>913757.85132172261</v>
          </cell>
          <cell r="K36">
            <v>927608.76073535718</v>
          </cell>
          <cell r="L36">
            <v>931300.20371424116</v>
          </cell>
          <cell r="M36">
            <v>890340.81508483016</v>
          </cell>
          <cell r="N36">
            <v>902694.73513940815</v>
          </cell>
          <cell r="O36">
            <v>883431.67088913021</v>
          </cell>
          <cell r="P36">
            <v>852822.93243566249</v>
          </cell>
          <cell r="Q36">
            <v>877234.70302596828</v>
          </cell>
          <cell r="R36">
            <v>911779.15149113338</v>
          </cell>
        </row>
        <row r="37">
          <cell r="A37" t="str">
            <v>Q1</v>
          </cell>
          <cell r="B37" t="str">
            <v>Q1 Education</v>
          </cell>
          <cell r="C37">
            <v>1643030.6568941015</v>
          </cell>
          <cell r="D37">
            <v>1620073.9075199836</v>
          </cell>
          <cell r="E37">
            <v>1668591.5621642238</v>
          </cell>
          <cell r="F37">
            <v>1683071.4222813919</v>
          </cell>
          <cell r="G37">
            <v>1665687.6622529593</v>
          </cell>
          <cell r="H37">
            <v>1737486.1523940279</v>
          </cell>
          <cell r="I37">
            <v>1736552.0766098741</v>
          </cell>
          <cell r="J37">
            <v>1761508.4077276299</v>
          </cell>
          <cell r="K37">
            <v>1786813.6018370092</v>
          </cell>
          <cell r="L37">
            <v>1814092.5838982875</v>
          </cell>
          <cell r="M37">
            <v>1793993.6829087129</v>
          </cell>
          <cell r="N37">
            <v>1778304.3961818065</v>
          </cell>
          <cell r="O37">
            <v>1809876.1153335746</v>
          </cell>
          <cell r="P37">
            <v>1777514.2618118078</v>
          </cell>
          <cell r="Q37">
            <v>1735884.3922889798</v>
          </cell>
          <cell r="R37">
            <v>1781630.4514414787</v>
          </cell>
        </row>
        <row r="38">
          <cell r="A38" t="str">
            <v>Q2</v>
          </cell>
          <cell r="B38" t="str">
            <v>Q2 Santé action sociale</v>
          </cell>
          <cell r="C38">
            <v>2374995.5922278706</v>
          </cell>
          <cell r="D38">
            <v>2479006.6332322126</v>
          </cell>
          <cell r="E38">
            <v>2567778.9606505632</v>
          </cell>
          <cell r="F38">
            <v>2607250.6828944632</v>
          </cell>
          <cell r="G38">
            <v>2653250.1499741105</v>
          </cell>
          <cell r="H38">
            <v>2682660.4530633255</v>
          </cell>
          <cell r="I38">
            <v>2723383.2956811138</v>
          </cell>
          <cell r="J38">
            <v>2774027.0980019029</v>
          </cell>
          <cell r="K38">
            <v>2833856.6664685612</v>
          </cell>
          <cell r="L38">
            <v>2881784.7854437171</v>
          </cell>
          <cell r="M38">
            <v>2895295.6617875975</v>
          </cell>
          <cell r="N38">
            <v>2994140.071690551</v>
          </cell>
          <cell r="O38">
            <v>3049028.251900109</v>
          </cell>
          <cell r="P38">
            <v>3078837.7121344912</v>
          </cell>
          <cell r="Q38">
            <v>3144385.847962847</v>
          </cell>
          <cell r="R38">
            <v>3239694.7370989276</v>
          </cell>
        </row>
        <row r="39">
          <cell r="A39" t="str">
            <v>R1</v>
          </cell>
          <cell r="B39" t="str">
            <v>R1 Administration publique</v>
          </cell>
          <cell r="C39">
            <v>2542560.2249328801</v>
          </cell>
          <cell r="D39">
            <v>2560349.5073823435</v>
          </cell>
          <cell r="E39">
            <v>2528426.7547680824</v>
          </cell>
          <cell r="F39">
            <v>2563625.6124775866</v>
          </cell>
          <cell r="G39">
            <v>2464854.8142713048</v>
          </cell>
          <cell r="H39">
            <v>2468847.0911275097</v>
          </cell>
          <cell r="I39">
            <v>2352178.7976074372</v>
          </cell>
          <cell r="J39">
            <v>2424532.5772556155</v>
          </cell>
          <cell r="K39">
            <v>2360330.3077584403</v>
          </cell>
          <cell r="L39">
            <v>2371712.5190073471</v>
          </cell>
          <cell r="M39">
            <v>2354474.5670244866</v>
          </cell>
          <cell r="N39">
            <v>2388373.5223735715</v>
          </cell>
          <cell r="O39">
            <v>2443479.618771866</v>
          </cell>
          <cell r="P39">
            <v>2430608.0392000633</v>
          </cell>
          <cell r="Q39">
            <v>2567147.7505916893</v>
          </cell>
          <cell r="R39">
            <v>2681522.6324861404</v>
          </cell>
        </row>
        <row r="40">
          <cell r="A40" t="str">
            <v>R2</v>
          </cell>
          <cell r="B40" t="str">
            <v>R2 Act. associatives et extra-territoriales</v>
          </cell>
          <cell r="C40">
            <v>262968.22176737862</v>
          </cell>
          <cell r="D40">
            <v>264599.46491689503</v>
          </cell>
          <cell r="E40">
            <v>279697.82945305493</v>
          </cell>
          <cell r="F40">
            <v>290580.38190081296</v>
          </cell>
          <cell r="G40">
            <v>303755.34267592599</v>
          </cell>
          <cell r="H40">
            <v>292840.47708941135</v>
          </cell>
          <cell r="I40">
            <v>284032.30652098072</v>
          </cell>
          <cell r="J40">
            <v>290109.9644231167</v>
          </cell>
          <cell r="K40">
            <v>301491.35100435477</v>
          </cell>
          <cell r="L40">
            <v>312160.34643317596</v>
          </cell>
          <cell r="M40">
            <v>309098.38478377578</v>
          </cell>
          <cell r="N40">
            <v>308102.7941459344</v>
          </cell>
          <cell r="O40">
            <v>311782.25358909398</v>
          </cell>
          <cell r="P40">
            <v>310319.83507290261</v>
          </cell>
          <cell r="Q40">
            <v>331101.94422355748</v>
          </cell>
          <cell r="R40">
            <v>333087.87170288805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 des dates"/>
    </sheetNames>
    <sheetDataSet>
      <sheetData sheetId="0" refreshError="1">
        <row r="1">
          <cell r="C1">
            <v>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TNES379308"/>
      <sheetName val="listes"/>
    </sheetNames>
    <sheetDataSet>
      <sheetData sheetId="0">
        <row r="4">
          <cell r="A4" t="str">
            <v>nes37</v>
          </cell>
          <cell r="B4" t="str">
            <v>1993</v>
          </cell>
          <cell r="C4" t="str">
            <v>1994</v>
          </cell>
          <cell r="D4" t="str">
            <v>1995</v>
          </cell>
          <cell r="E4" t="str">
            <v>1996</v>
          </cell>
          <cell r="F4" t="str">
            <v>1997</v>
          </cell>
          <cell r="G4" t="str">
            <v>1998</v>
          </cell>
          <cell r="H4" t="str">
            <v>1999</v>
          </cell>
          <cell r="I4" t="str">
            <v>2000</v>
          </cell>
          <cell r="J4" t="str">
            <v>2001</v>
          </cell>
          <cell r="K4" t="str">
            <v>2002</v>
          </cell>
          <cell r="L4" t="str">
            <v>2003</v>
          </cell>
          <cell r="M4" t="str">
            <v>2004</v>
          </cell>
          <cell r="N4" t="str">
            <v>2005</v>
          </cell>
          <cell r="O4" t="str">
            <v>2006</v>
          </cell>
          <cell r="P4" t="str">
            <v>2007</v>
          </cell>
          <cell r="Q4" t="str">
            <v>2008</v>
          </cell>
        </row>
        <row r="5">
          <cell r="A5" t="str">
            <v>00</v>
          </cell>
          <cell r="L5">
            <v>312410.40240090183</v>
          </cell>
          <cell r="M5">
            <v>265503.98502388084</v>
          </cell>
          <cell r="N5">
            <v>217329.01316004878</v>
          </cell>
          <cell r="O5">
            <v>121723.50392069289</v>
          </cell>
          <cell r="P5">
            <v>129085.20859483416</v>
          </cell>
          <cell r="Q5">
            <v>293255.2620797432</v>
          </cell>
        </row>
        <row r="6">
          <cell r="A6" t="str">
            <v>A0</v>
          </cell>
          <cell r="B6">
            <v>1280383.0537617761</v>
          </cell>
          <cell r="C6">
            <v>1211597.0440515194</v>
          </cell>
          <cell r="D6">
            <v>1153229.5104435487</v>
          </cell>
          <cell r="E6">
            <v>1148868.5015667554</v>
          </cell>
          <cell r="F6">
            <v>1106616.2912376695</v>
          </cell>
          <cell r="G6">
            <v>1064716.1990858959</v>
          </cell>
          <cell r="H6">
            <v>1047942.8800834285</v>
          </cell>
          <cell r="I6">
            <v>1041716.2984517898</v>
          </cell>
          <cell r="J6">
            <v>1053804.6864402832</v>
          </cell>
          <cell r="K6">
            <v>1083012.0075623137</v>
          </cell>
          <cell r="L6">
            <v>1027949.7213882939</v>
          </cell>
          <cell r="M6">
            <v>950111.48349885317</v>
          </cell>
          <cell r="N6">
            <v>901179.64927794284</v>
          </cell>
          <cell r="O6">
            <v>933243.28673329751</v>
          </cell>
          <cell r="P6">
            <v>878428.95146662439</v>
          </cell>
          <cell r="Q6">
            <v>794684.16690955183</v>
          </cell>
        </row>
        <row r="7">
          <cell r="A7" t="str">
            <v>B0</v>
          </cell>
          <cell r="B7">
            <v>628571.58555140079</v>
          </cell>
          <cell r="C7">
            <v>630553.06299701391</v>
          </cell>
          <cell r="D7">
            <v>602910.0265553355</v>
          </cell>
          <cell r="E7">
            <v>597249.85754312132</v>
          </cell>
          <cell r="F7">
            <v>631742.32771339081</v>
          </cell>
          <cell r="G7">
            <v>644952.68366265739</v>
          </cell>
          <cell r="H7">
            <v>668127.56275076396</v>
          </cell>
          <cell r="I7">
            <v>659712.94286109973</v>
          </cell>
          <cell r="J7">
            <v>623001.22084849142</v>
          </cell>
          <cell r="K7">
            <v>646013.76268717425</v>
          </cell>
          <cell r="L7">
            <v>626184.04169186403</v>
          </cell>
          <cell r="M7">
            <v>652584.18150090228</v>
          </cell>
          <cell r="N7">
            <v>655622.11846350145</v>
          </cell>
          <cell r="O7">
            <v>601302.22064363502</v>
          </cell>
          <cell r="P7">
            <v>629237.07325160399</v>
          </cell>
          <cell r="Q7">
            <v>615283.46542032866</v>
          </cell>
        </row>
        <row r="8">
          <cell r="A8" t="str">
            <v>C1</v>
          </cell>
          <cell r="B8">
            <v>158935.12140727974</v>
          </cell>
          <cell r="C8">
            <v>148090.97962326038</v>
          </cell>
          <cell r="D8">
            <v>151356.7519115372</v>
          </cell>
          <cell r="E8">
            <v>138346.02833328344</v>
          </cell>
          <cell r="F8">
            <v>137497.39458770605</v>
          </cell>
          <cell r="G8">
            <v>134691.12098430473</v>
          </cell>
          <cell r="H8">
            <v>126722.68469796407</v>
          </cell>
          <cell r="I8">
            <v>120575.96529755776</v>
          </cell>
          <cell r="J8">
            <v>118217.59386973859</v>
          </cell>
          <cell r="K8">
            <v>100512.5639252793</v>
          </cell>
          <cell r="L8">
            <v>95503.437279024263</v>
          </cell>
          <cell r="M8">
            <v>95125.198424566348</v>
          </cell>
          <cell r="N8">
            <v>98067.888151902356</v>
          </cell>
          <cell r="O8">
            <v>87537.749961700232</v>
          </cell>
          <cell r="P8">
            <v>81690.076824856675</v>
          </cell>
          <cell r="Q8">
            <v>90441.29494749452</v>
          </cell>
        </row>
        <row r="9">
          <cell r="A9" t="str">
            <v>C2</v>
          </cell>
          <cell r="B9">
            <v>224493.64889802641</v>
          </cell>
          <cell r="C9">
            <v>217457.79038828914</v>
          </cell>
          <cell r="D9">
            <v>216649.11295534842</v>
          </cell>
          <cell r="E9">
            <v>214575.51455811807</v>
          </cell>
          <cell r="F9">
            <v>212438.9882637705</v>
          </cell>
          <cell r="G9">
            <v>205416.00362632138</v>
          </cell>
          <cell r="H9">
            <v>207928.41177166952</v>
          </cell>
          <cell r="I9">
            <v>226331.95857271604</v>
          </cell>
          <cell r="J9">
            <v>214546.07371779165</v>
          </cell>
          <cell r="K9">
            <v>226052.76188502662</v>
          </cell>
          <cell r="L9">
            <v>220128.17092152653</v>
          </cell>
          <cell r="M9">
            <v>229264.98316756063</v>
          </cell>
          <cell r="N9">
            <v>221073.01626382439</v>
          </cell>
          <cell r="O9">
            <v>230227.08569537761</v>
          </cell>
          <cell r="P9">
            <v>210616.04133867499</v>
          </cell>
          <cell r="Q9">
            <v>207560.42967579205</v>
          </cell>
        </row>
        <row r="10">
          <cell r="A10" t="str">
            <v>C3</v>
          </cell>
          <cell r="B10">
            <v>133762.32141728871</v>
          </cell>
          <cell r="C10">
            <v>130651.12120954547</v>
          </cell>
          <cell r="D10">
            <v>136292.32742257277</v>
          </cell>
          <cell r="E10">
            <v>142977.65938057884</v>
          </cell>
          <cell r="F10">
            <v>148248.06590860686</v>
          </cell>
          <cell r="G10">
            <v>140808.68906597345</v>
          </cell>
          <cell r="H10">
            <v>140345.23584554053</v>
          </cell>
          <cell r="I10">
            <v>148543.86186107475</v>
          </cell>
          <cell r="J10">
            <v>150087.42465871008</v>
          </cell>
          <cell r="K10">
            <v>143366.66243925178</v>
          </cell>
          <cell r="L10">
            <v>146850.32488156031</v>
          </cell>
          <cell r="M10">
            <v>176961.02368462976</v>
          </cell>
          <cell r="N10">
            <v>174397.97907696935</v>
          </cell>
          <cell r="O10">
            <v>146717.58571895681</v>
          </cell>
          <cell r="P10">
            <v>161111.17233042049</v>
          </cell>
          <cell r="Q10">
            <v>169838.92584556027</v>
          </cell>
        </row>
        <row r="11">
          <cell r="A11" t="str">
            <v>C4</v>
          </cell>
          <cell r="B11">
            <v>281437.19094030064</v>
          </cell>
          <cell r="C11">
            <v>266665.95014294906</v>
          </cell>
          <cell r="D11">
            <v>278155.74977922824</v>
          </cell>
          <cell r="E11">
            <v>260930.9714790947</v>
          </cell>
          <cell r="F11">
            <v>264444.88940096804</v>
          </cell>
          <cell r="G11">
            <v>283632.9720484307</v>
          </cell>
          <cell r="H11">
            <v>278118.30381948134</v>
          </cell>
          <cell r="I11">
            <v>270062.82795221847</v>
          </cell>
          <cell r="J11">
            <v>257621.57688129865</v>
          </cell>
          <cell r="K11">
            <v>230219.69179374052</v>
          </cell>
          <cell r="L11">
            <v>220181.91318176329</v>
          </cell>
          <cell r="M11">
            <v>191898.38054214345</v>
          </cell>
          <cell r="N11">
            <v>202173.77701666235</v>
          </cell>
          <cell r="O11">
            <v>196372.45719103882</v>
          </cell>
          <cell r="P11">
            <v>177028.04556577056</v>
          </cell>
          <cell r="Q11">
            <v>167647.85456866375</v>
          </cell>
        </row>
        <row r="12">
          <cell r="A12" t="str">
            <v>D0</v>
          </cell>
          <cell r="B12">
            <v>258238.45350593553</v>
          </cell>
          <cell r="C12">
            <v>252222.3695281088</v>
          </cell>
          <cell r="D12">
            <v>262277.96014768438</v>
          </cell>
          <cell r="E12">
            <v>272283.33480146149</v>
          </cell>
          <cell r="F12">
            <v>287794.63556360302</v>
          </cell>
          <cell r="G12">
            <v>277630.66618530999</v>
          </cell>
          <cell r="H12">
            <v>282608.62067302834</v>
          </cell>
          <cell r="I12">
            <v>280431.30043032602</v>
          </cell>
          <cell r="J12">
            <v>297807.03395446431</v>
          </cell>
          <cell r="K12">
            <v>302752.92302764097</v>
          </cell>
          <cell r="L12">
            <v>301226.14268149872</v>
          </cell>
          <cell r="M12">
            <v>300141.94099649176</v>
          </cell>
          <cell r="N12">
            <v>307881.25174657663</v>
          </cell>
          <cell r="O12">
            <v>296074.10983188223</v>
          </cell>
          <cell r="P12">
            <v>313434.6580491027</v>
          </cell>
          <cell r="Q12">
            <v>333680.59306786751</v>
          </cell>
        </row>
        <row r="13">
          <cell r="A13" t="str">
            <v>E1</v>
          </cell>
          <cell r="B13">
            <v>154543.48150563776</v>
          </cell>
          <cell r="C13">
            <v>147440.22232470859</v>
          </cell>
          <cell r="D13">
            <v>152338.59115526575</v>
          </cell>
          <cell r="E13">
            <v>151957.45341775584</v>
          </cell>
          <cell r="F13">
            <v>145973.80758168764</v>
          </cell>
          <cell r="G13">
            <v>143160.76898133178</v>
          </cell>
          <cell r="H13">
            <v>148045.90329282518</v>
          </cell>
          <cell r="I13">
            <v>152220.25796390741</v>
          </cell>
          <cell r="J13">
            <v>158887.61929420536</v>
          </cell>
          <cell r="K13">
            <v>157113.55309138089</v>
          </cell>
          <cell r="L13">
            <v>151248.1710124879</v>
          </cell>
          <cell r="M13">
            <v>134844.09669889239</v>
          </cell>
          <cell r="N13">
            <v>131706.34960542485</v>
          </cell>
          <cell r="O13">
            <v>143555.36992607461</v>
          </cell>
          <cell r="P13">
            <v>162322.49677071828</v>
          </cell>
          <cell r="Q13">
            <v>161278.55369360882</v>
          </cell>
        </row>
        <row r="14">
          <cell r="A14" t="str">
            <v>E2</v>
          </cell>
          <cell r="B14">
            <v>448266.29875640816</v>
          </cell>
          <cell r="C14">
            <v>422687.24028120434</v>
          </cell>
          <cell r="D14">
            <v>428955.83803401137</v>
          </cell>
          <cell r="E14">
            <v>402830.0445670202</v>
          </cell>
          <cell r="F14">
            <v>405343.45514090714</v>
          </cell>
          <cell r="G14">
            <v>401251.61312728986</v>
          </cell>
          <cell r="H14">
            <v>435913.81533477659</v>
          </cell>
          <cell r="I14">
            <v>442095.38476230175</v>
          </cell>
          <cell r="J14">
            <v>455786.95628826204</v>
          </cell>
          <cell r="K14">
            <v>458043.90283877176</v>
          </cell>
          <cell r="L14">
            <v>449424.79167918448</v>
          </cell>
          <cell r="M14">
            <v>450570.2105978551</v>
          </cell>
          <cell r="N14">
            <v>439207.50848555291</v>
          </cell>
          <cell r="O14">
            <v>435168.39750714641</v>
          </cell>
          <cell r="P14">
            <v>414733.33177580812</v>
          </cell>
          <cell r="Q14">
            <v>415439.21321984549</v>
          </cell>
        </row>
        <row r="15">
          <cell r="A15" t="str">
            <v>E3</v>
          </cell>
          <cell r="B15">
            <v>296612.74778232421</v>
          </cell>
          <cell r="C15">
            <v>282164.56709562615</v>
          </cell>
          <cell r="D15">
            <v>288082.37939084979</v>
          </cell>
          <cell r="E15">
            <v>280726.86216026725</v>
          </cell>
          <cell r="F15">
            <v>273559.11626293598</v>
          </cell>
          <cell r="G15">
            <v>266124.45050264586</v>
          </cell>
          <cell r="H15">
            <v>283725.54047746572</v>
          </cell>
          <cell r="I15">
            <v>277935.74976429297</v>
          </cell>
          <cell r="J15">
            <v>258781.59484665663</v>
          </cell>
          <cell r="K15">
            <v>241038.87164183529</v>
          </cell>
          <cell r="L15">
            <v>235530.0621861518</v>
          </cell>
          <cell r="M15">
            <v>216823.75730453554</v>
          </cell>
          <cell r="N15">
            <v>230819.48600259749</v>
          </cell>
          <cell r="O15">
            <v>254796.16646248827</v>
          </cell>
          <cell r="P15">
            <v>250015.49426163672</v>
          </cell>
          <cell r="Q15">
            <v>215679.46964417177</v>
          </cell>
        </row>
        <row r="16">
          <cell r="A16" t="str">
            <v>F1</v>
          </cell>
          <cell r="B16">
            <v>252253.15821083754</v>
          </cell>
          <cell r="C16">
            <v>219289.24907246151</v>
          </cell>
          <cell r="D16">
            <v>224575.60039726904</v>
          </cell>
          <cell r="E16">
            <v>222246.16920856302</v>
          </cell>
          <cell r="F16">
            <v>209412.60150326023</v>
          </cell>
          <cell r="G16">
            <v>230233.46208686655</v>
          </cell>
          <cell r="H16">
            <v>207803.80781938211</v>
          </cell>
          <cell r="I16">
            <v>196755.68647230952</v>
          </cell>
          <cell r="J16">
            <v>206786.64140567646</v>
          </cell>
          <cell r="K16">
            <v>207293.70656358634</v>
          </cell>
          <cell r="L16">
            <v>189068.9933136247</v>
          </cell>
          <cell r="M16">
            <v>172984.80175020476</v>
          </cell>
          <cell r="N16">
            <v>163009.65788113215</v>
          </cell>
          <cell r="O16">
            <v>158616.25488711434</v>
          </cell>
          <cell r="P16">
            <v>160221.42093266067</v>
          </cell>
          <cell r="Q16">
            <v>131470.60245591222</v>
          </cell>
        </row>
        <row r="17">
          <cell r="A17" t="str">
            <v>F2</v>
          </cell>
          <cell r="B17">
            <v>181273.67703370756</v>
          </cell>
          <cell r="C17">
            <v>153663.82781705758</v>
          </cell>
          <cell r="D17">
            <v>134888.29254643203</v>
          </cell>
          <cell r="E17">
            <v>126630.61819308506</v>
          </cell>
          <cell r="F17">
            <v>124463.75415474629</v>
          </cell>
          <cell r="G17">
            <v>132842.22658612425</v>
          </cell>
          <cell r="H17">
            <v>128430.9287659368</v>
          </cell>
          <cell r="I17">
            <v>124516.82596143048</v>
          </cell>
          <cell r="J17">
            <v>116949.90261473529</v>
          </cell>
          <cell r="K17">
            <v>109465.8551159918</v>
          </cell>
          <cell r="L17">
            <v>98851.975433255415</v>
          </cell>
          <cell r="M17">
            <v>82014.215171313204</v>
          </cell>
          <cell r="N17">
            <v>74872.638910167982</v>
          </cell>
          <cell r="O17">
            <v>71221.910299874085</v>
          </cell>
          <cell r="P17">
            <v>57100.474739733843</v>
          </cell>
          <cell r="Q17">
            <v>61101.074364048494</v>
          </cell>
        </row>
        <row r="18">
          <cell r="A18" t="str">
            <v>F3</v>
          </cell>
          <cell r="B18">
            <v>200999.74937126064</v>
          </cell>
          <cell r="C18">
            <v>189195.2568517552</v>
          </cell>
          <cell r="D18">
            <v>180423.70751917528</v>
          </cell>
          <cell r="E18">
            <v>180324.50550373193</v>
          </cell>
          <cell r="F18">
            <v>173416.70609539573</v>
          </cell>
          <cell r="G18">
            <v>174725.77334456303</v>
          </cell>
          <cell r="H18">
            <v>187616.17953499977</v>
          </cell>
          <cell r="I18">
            <v>186617.93134260291</v>
          </cell>
          <cell r="J18">
            <v>196121.53717912119</v>
          </cell>
          <cell r="K18">
            <v>180502.20863964708</v>
          </cell>
          <cell r="L18">
            <v>173058.50256915946</v>
          </cell>
          <cell r="M18">
            <v>180545.75138617589</v>
          </cell>
          <cell r="N18">
            <v>160985.30255063853</v>
          </cell>
          <cell r="O18">
            <v>154216.37432917694</v>
          </cell>
          <cell r="P18">
            <v>171580.0538154071</v>
          </cell>
          <cell r="Q18">
            <v>184704.29827351807</v>
          </cell>
        </row>
        <row r="19">
          <cell r="A19" t="str">
            <v>F4</v>
          </cell>
          <cell r="B19">
            <v>350394.2292442781</v>
          </cell>
          <cell r="C19">
            <v>342569.93669084128</v>
          </cell>
          <cell r="D19">
            <v>369297.01572957332</v>
          </cell>
          <cell r="E19">
            <v>365877.95136265038</v>
          </cell>
          <cell r="F19">
            <v>378255.59223754163</v>
          </cell>
          <cell r="G19">
            <v>371202.59058509738</v>
          </cell>
          <cell r="H19">
            <v>373194.69523113006</v>
          </cell>
          <cell r="I19">
            <v>400783.86716774729</v>
          </cell>
          <cell r="J19">
            <v>389771.18594270182</v>
          </cell>
          <cell r="K19">
            <v>395543.19016973145</v>
          </cell>
          <cell r="L19">
            <v>374130.51134048094</v>
          </cell>
          <cell r="M19">
            <v>341434.43138064246</v>
          </cell>
          <cell r="N19">
            <v>328261.90286873659</v>
          </cell>
          <cell r="O19">
            <v>318724.53803445562</v>
          </cell>
          <cell r="P19">
            <v>292786.88950036501</v>
          </cell>
          <cell r="Q19">
            <v>312997.28252655</v>
          </cell>
        </row>
        <row r="20">
          <cell r="A20" t="str">
            <v>F5</v>
          </cell>
          <cell r="B20">
            <v>390068.44319276587</v>
          </cell>
          <cell r="C20">
            <v>388687.95605358231</v>
          </cell>
          <cell r="D20">
            <v>387767.45358320064</v>
          </cell>
          <cell r="E20">
            <v>402897.53355918929</v>
          </cell>
          <cell r="F20">
            <v>398297.09444661275</v>
          </cell>
          <cell r="G20">
            <v>414803.6925559339</v>
          </cell>
          <cell r="H20">
            <v>413557.05532465794</v>
          </cell>
          <cell r="I20">
            <v>418010.79572345107</v>
          </cell>
          <cell r="J20">
            <v>434399.5974941699</v>
          </cell>
          <cell r="K20">
            <v>434937.82211524539</v>
          </cell>
          <cell r="L20">
            <v>437435.4712804645</v>
          </cell>
          <cell r="M20">
            <v>419420.63543012383</v>
          </cell>
          <cell r="N20">
            <v>417998.12290672591</v>
          </cell>
          <cell r="O20">
            <v>463637.42210001044</v>
          </cell>
          <cell r="P20">
            <v>441481.18496850645</v>
          </cell>
          <cell r="Q20">
            <v>384284.45967166964</v>
          </cell>
        </row>
        <row r="21">
          <cell r="A21" t="str">
            <v>F6</v>
          </cell>
          <cell r="B21">
            <v>120463.61969879283</v>
          </cell>
          <cell r="C21">
            <v>129985.23297944637</v>
          </cell>
          <cell r="D21">
            <v>135131.16366726111</v>
          </cell>
          <cell r="E21">
            <v>139966.03717779738</v>
          </cell>
          <cell r="F21">
            <v>133915.53508675791</v>
          </cell>
          <cell r="G21">
            <v>141353.50887942073</v>
          </cell>
          <cell r="H21">
            <v>141791.16435561795</v>
          </cell>
          <cell r="I21">
            <v>154342.67817163444</v>
          </cell>
          <cell r="J21">
            <v>161118.38489004501</v>
          </cell>
          <cell r="K21">
            <v>160497.73965157144</v>
          </cell>
          <cell r="L21">
            <v>163109.4900628812</v>
          </cell>
          <cell r="M21">
            <v>166358.74388405861</v>
          </cell>
          <cell r="N21">
            <v>166792.96653011383</v>
          </cell>
          <cell r="O21">
            <v>161172.9319963046</v>
          </cell>
          <cell r="P21">
            <v>172010.84675997039</v>
          </cell>
          <cell r="Q21">
            <v>194933.37433772921</v>
          </cell>
        </row>
        <row r="22">
          <cell r="A22" t="str">
            <v>G1</v>
          </cell>
          <cell r="B22">
            <v>61766.218507219346</v>
          </cell>
          <cell r="C22">
            <v>53079.497227587875</v>
          </cell>
          <cell r="D22">
            <v>58481.869746367323</v>
          </cell>
          <cell r="E22">
            <v>53867.975649779488</v>
          </cell>
          <cell r="F22">
            <v>45231.684741000296</v>
          </cell>
          <cell r="G22">
            <v>43595.367437366462</v>
          </cell>
          <cell r="H22">
            <v>38491.550567720318</v>
          </cell>
          <cell r="I22">
            <v>40463.066949059816</v>
          </cell>
          <cell r="J22">
            <v>38624.386504913105</v>
          </cell>
          <cell r="K22">
            <v>33298.334189546491</v>
          </cell>
          <cell r="L22">
            <v>32776.405906630345</v>
          </cell>
          <cell r="M22">
            <v>33061.6178722943</v>
          </cell>
          <cell r="N22">
            <v>33505.742908988039</v>
          </cell>
          <cell r="O22">
            <v>34834.565587237441</v>
          </cell>
          <cell r="P22">
            <v>38571.194097173699</v>
          </cell>
          <cell r="Q22">
            <v>36329.791083373842</v>
          </cell>
        </row>
        <row r="23">
          <cell r="A23" t="str">
            <v>G2</v>
          </cell>
          <cell r="B23">
            <v>238530.68397830473</v>
          </cell>
          <cell r="C23">
            <v>252115.21530602823</v>
          </cell>
          <cell r="D23">
            <v>242049.56597069383</v>
          </cell>
          <cell r="E23">
            <v>237517.59151012861</v>
          </cell>
          <cell r="F23">
            <v>234840.83801056683</v>
          </cell>
          <cell r="G23">
            <v>219052.7730008965</v>
          </cell>
          <cell r="H23">
            <v>216397.70679622659</v>
          </cell>
          <cell r="I23">
            <v>218257.66082491342</v>
          </cell>
          <cell r="J23">
            <v>239856.35487452726</v>
          </cell>
          <cell r="K23">
            <v>228372.16301133137</v>
          </cell>
          <cell r="L23">
            <v>225041.16182509743</v>
          </cell>
          <cell r="M23">
            <v>222124.28726842938</v>
          </cell>
          <cell r="N23">
            <v>216128.98168781772</v>
          </cell>
          <cell r="O23">
            <v>237117.51988124722</v>
          </cell>
          <cell r="P23">
            <v>196010.59906510232</v>
          </cell>
          <cell r="Q23">
            <v>195088.38108562224</v>
          </cell>
        </row>
        <row r="24">
          <cell r="A24" t="str">
            <v>H0</v>
          </cell>
          <cell r="B24">
            <v>1525536.5223497741</v>
          </cell>
          <cell r="C24">
            <v>1483993.8836194549</v>
          </cell>
          <cell r="D24">
            <v>1515534.3909854481</v>
          </cell>
          <cell r="E24">
            <v>1520308.2694815365</v>
          </cell>
          <cell r="F24">
            <v>1465197.4421520957</v>
          </cell>
          <cell r="G24">
            <v>1424859.4057181855</v>
          </cell>
          <cell r="H24">
            <v>1439792.76332761</v>
          </cell>
          <cell r="I24">
            <v>1488909.3015281032</v>
          </cell>
          <cell r="J24">
            <v>1492874.2447561442</v>
          </cell>
          <cell r="K24">
            <v>1544790.1495431219</v>
          </cell>
          <cell r="L24">
            <v>1526026.8462844393</v>
          </cell>
          <cell r="M24">
            <v>1534384.4512485273</v>
          </cell>
          <cell r="N24">
            <v>1534789.6784052178</v>
          </cell>
          <cell r="O24">
            <v>1611742.3711651803</v>
          </cell>
          <cell r="P24">
            <v>1647830.853482479</v>
          </cell>
          <cell r="Q24">
            <v>1756529.4273963091</v>
          </cell>
        </row>
        <row r="25">
          <cell r="A25" t="str">
            <v>J1</v>
          </cell>
          <cell r="B25">
            <v>427514.64695842238</v>
          </cell>
          <cell r="C25">
            <v>434161.71717689058</v>
          </cell>
          <cell r="D25">
            <v>418523.16014044796</v>
          </cell>
          <cell r="E25">
            <v>408676.08744656265</v>
          </cell>
          <cell r="F25">
            <v>426568.98666094855</v>
          </cell>
          <cell r="G25">
            <v>421316.33204416698</v>
          </cell>
          <cell r="H25">
            <v>428734.58946045075</v>
          </cell>
          <cell r="I25">
            <v>425330.64552188566</v>
          </cell>
          <cell r="J25">
            <v>435238.61171896342</v>
          </cell>
          <cell r="K25">
            <v>446954.44205703319</v>
          </cell>
          <cell r="L25">
            <v>436276.08207567269</v>
          </cell>
          <cell r="M25">
            <v>450850.42145737394</v>
          </cell>
          <cell r="N25">
            <v>455058.66762023245</v>
          </cell>
          <cell r="O25">
            <v>432218.41832466942</v>
          </cell>
          <cell r="P25">
            <v>487412.22617688135</v>
          </cell>
          <cell r="Q25">
            <v>470125.10666438524</v>
          </cell>
        </row>
        <row r="26">
          <cell r="A26" t="str">
            <v>J2</v>
          </cell>
          <cell r="B26">
            <v>946503.14891315927</v>
          </cell>
          <cell r="C26">
            <v>918079.32733991451</v>
          </cell>
          <cell r="D26">
            <v>947853.22917500348</v>
          </cell>
          <cell r="E26">
            <v>994887.96586814034</v>
          </cell>
          <cell r="F26">
            <v>957144.71131335746</v>
          </cell>
          <cell r="G26">
            <v>974151.38059085689</v>
          </cell>
          <cell r="H26">
            <v>934096.10791205533</v>
          </cell>
          <cell r="I26">
            <v>934890.30783073092</v>
          </cell>
          <cell r="J26">
            <v>972806.14852839336</v>
          </cell>
          <cell r="K26">
            <v>997561.83544097969</v>
          </cell>
          <cell r="L26">
            <v>994155.72451578465</v>
          </cell>
          <cell r="M26">
            <v>1000561.8966856196</v>
          </cell>
          <cell r="N26">
            <v>1014253.4826746297</v>
          </cell>
          <cell r="O26">
            <v>1037192.0272098152</v>
          </cell>
          <cell r="P26">
            <v>1035641.9477443541</v>
          </cell>
          <cell r="Q26">
            <v>1014753.1601461614</v>
          </cell>
        </row>
        <row r="27">
          <cell r="A27" t="str">
            <v>J3</v>
          </cell>
          <cell r="B27">
            <v>1744117.5609726501</v>
          </cell>
          <cell r="C27">
            <v>1744501.7790368653</v>
          </cell>
          <cell r="D27">
            <v>1751284.2496907043</v>
          </cell>
          <cell r="E27">
            <v>1760787.2288991732</v>
          </cell>
          <cell r="F27">
            <v>1730256.6400176636</v>
          </cell>
          <cell r="G27">
            <v>1746355.5358791053</v>
          </cell>
          <cell r="H27">
            <v>1793026.2087016017</v>
          </cell>
          <cell r="I27">
            <v>1833690.9687727999</v>
          </cell>
          <cell r="J27">
            <v>1841875.7229761714</v>
          </cell>
          <cell r="K27">
            <v>1849908.221659471</v>
          </cell>
          <cell r="L27">
            <v>1799519.2755834879</v>
          </cell>
          <cell r="M27">
            <v>1821206.325228015</v>
          </cell>
          <cell r="N27">
            <v>1802686.9041512031</v>
          </cell>
          <cell r="O27">
            <v>1830703.3772501051</v>
          </cell>
          <cell r="P27">
            <v>1965991.7279008182</v>
          </cell>
          <cell r="Q27">
            <v>1881224.2717061276</v>
          </cell>
        </row>
        <row r="28">
          <cell r="A28" t="str">
            <v>K0</v>
          </cell>
          <cell r="B28">
            <v>811334.23240904254</v>
          </cell>
          <cell r="C28">
            <v>819000.39953694004</v>
          </cell>
          <cell r="D28">
            <v>818332.98877570673</v>
          </cell>
          <cell r="E28">
            <v>836097.68423413869</v>
          </cell>
          <cell r="F28">
            <v>838950.97777859098</v>
          </cell>
          <cell r="G28">
            <v>862570.20105584944</v>
          </cell>
          <cell r="H28">
            <v>866708.30920186033</v>
          </cell>
          <cell r="I28">
            <v>933872.04937045672</v>
          </cell>
          <cell r="J28">
            <v>989088.88880897313</v>
          </cell>
          <cell r="K28">
            <v>1025946.4512257233</v>
          </cell>
          <cell r="L28">
            <v>1027743.7166137958</v>
          </cell>
          <cell r="M28">
            <v>1065748.0337821473</v>
          </cell>
          <cell r="N28">
            <v>1047643.3732638379</v>
          </cell>
          <cell r="O28">
            <v>1035670.9609436736</v>
          </cell>
          <cell r="P28">
            <v>1135075.124370113</v>
          </cell>
          <cell r="Q28">
            <v>1158368.2257520393</v>
          </cell>
        </row>
        <row r="29">
          <cell r="A29" t="str">
            <v>L0</v>
          </cell>
          <cell r="B29">
            <v>747849.83787834016</v>
          </cell>
          <cell r="C29">
            <v>725901.81997043686</v>
          </cell>
          <cell r="D29">
            <v>725415.61029255285</v>
          </cell>
          <cell r="E29">
            <v>717164.57030994585</v>
          </cell>
          <cell r="F29">
            <v>697767.21426343243</v>
          </cell>
          <cell r="G29">
            <v>713788.22553287866</v>
          </cell>
          <cell r="H29">
            <v>720569.12039107899</v>
          </cell>
          <cell r="I29">
            <v>717869.92072696635</v>
          </cell>
          <cell r="J29">
            <v>723213.69930472469</v>
          </cell>
          <cell r="K29">
            <v>725547.88178146095</v>
          </cell>
          <cell r="L29">
            <v>736414.04144332407</v>
          </cell>
          <cell r="M29">
            <v>680545.03787507035</v>
          </cell>
          <cell r="N29">
            <v>746307.0081429584</v>
          </cell>
          <cell r="O29">
            <v>794874.03595615365</v>
          </cell>
          <cell r="P29">
            <v>817449.10446516005</v>
          </cell>
          <cell r="Q29">
            <v>789273.78295237443</v>
          </cell>
        </row>
        <row r="30">
          <cell r="A30" t="str">
            <v>M0</v>
          </cell>
          <cell r="B30">
            <v>248963.07755586613</v>
          </cell>
          <cell r="C30">
            <v>233973.82098718983</v>
          </cell>
          <cell r="D30">
            <v>213765.96296753763</v>
          </cell>
          <cell r="E30">
            <v>215250.26039022492</v>
          </cell>
          <cell r="F30">
            <v>224614.83796841852</v>
          </cell>
          <cell r="G30">
            <v>227585.9637757843</v>
          </cell>
          <cell r="H30">
            <v>228814.28810084306</v>
          </cell>
          <cell r="I30">
            <v>245049.13799590533</v>
          </cell>
          <cell r="J30">
            <v>258066.16458892002</v>
          </cell>
          <cell r="K30">
            <v>273522.56138658826</v>
          </cell>
          <cell r="L30">
            <v>290378.00182442926</v>
          </cell>
          <cell r="M30">
            <v>310050.02240760537</v>
          </cell>
          <cell r="N30">
            <v>342476.9114633578</v>
          </cell>
          <cell r="O30">
            <v>356971.05602196418</v>
          </cell>
          <cell r="P30">
            <v>358532.35379160172</v>
          </cell>
          <cell r="Q30">
            <v>384149.25270502333</v>
          </cell>
        </row>
        <row r="31">
          <cell r="A31" t="str">
            <v>N1</v>
          </cell>
          <cell r="B31">
            <v>474000.00000000303</v>
          </cell>
          <cell r="C31">
            <v>476635.92858657055</v>
          </cell>
          <cell r="D31">
            <v>474586.1031377138</v>
          </cell>
          <cell r="E31">
            <v>461000.0000000018</v>
          </cell>
          <cell r="F31">
            <v>457735.15023034078</v>
          </cell>
          <cell r="G31">
            <v>462831.73216581065</v>
          </cell>
          <cell r="H31">
            <v>474490.63629485492</v>
          </cell>
          <cell r="I31">
            <v>481475.02779026167</v>
          </cell>
          <cell r="J31">
            <v>509045.59050719865</v>
          </cell>
          <cell r="K31">
            <v>498227.81607278914</v>
          </cell>
          <cell r="L31">
            <v>496326.0006226672</v>
          </cell>
          <cell r="M31">
            <v>481832.78964830656</v>
          </cell>
          <cell r="N31">
            <v>491866.80062742723</v>
          </cell>
          <cell r="O31">
            <v>447108.70908596186</v>
          </cell>
          <cell r="P31">
            <v>422668.23008907231</v>
          </cell>
          <cell r="Q31">
            <v>416646.0983080194</v>
          </cell>
        </row>
        <row r="32">
          <cell r="A32" t="str">
            <v>N2</v>
          </cell>
          <cell r="B32">
            <v>913644.92590021971</v>
          </cell>
          <cell r="C32">
            <v>930097.26579410699</v>
          </cell>
          <cell r="D32">
            <v>924032.1836346793</v>
          </cell>
          <cell r="E32">
            <v>895941.6782252508</v>
          </cell>
          <cell r="F32">
            <v>909729.94480907323</v>
          </cell>
          <cell r="G32">
            <v>934773.00035784394</v>
          </cell>
          <cell r="H32">
            <v>1030762.939891397</v>
          </cell>
          <cell r="I32">
            <v>1084632.8176015338</v>
          </cell>
          <cell r="J32">
            <v>1154870.1159417517</v>
          </cell>
          <cell r="K32">
            <v>1232014.4717512738</v>
          </cell>
          <cell r="L32">
            <v>1243310.7685046997</v>
          </cell>
          <cell r="M32">
            <v>1281703.0310568563</v>
          </cell>
          <cell r="N32">
            <v>1299789.9294195073</v>
          </cell>
          <cell r="O32">
            <v>1310570.5101360627</v>
          </cell>
          <cell r="P32">
            <v>1295825.2273361734</v>
          </cell>
          <cell r="Q32">
            <v>1391570.6932667948</v>
          </cell>
        </row>
        <row r="33">
          <cell r="A33" t="str">
            <v>N3</v>
          </cell>
          <cell r="B33">
            <v>689769.23320501042</v>
          </cell>
          <cell r="C33">
            <v>740424.86466814275</v>
          </cell>
          <cell r="D33">
            <v>820526.08517201163</v>
          </cell>
          <cell r="E33">
            <v>875911.87434669794</v>
          </cell>
          <cell r="F33">
            <v>934111.16090792802</v>
          </cell>
          <cell r="G33">
            <v>1036170.7517386874</v>
          </cell>
          <cell r="H33">
            <v>1096926.8020492422</v>
          </cell>
          <cell r="I33">
            <v>1236210.7460284405</v>
          </cell>
          <cell r="J33">
            <v>1301711.7697489008</v>
          </cell>
          <cell r="K33">
            <v>1290618.9069874019</v>
          </cell>
          <cell r="L33">
            <v>1211961.0547071788</v>
          </cell>
          <cell r="M33">
            <v>1231870.6657722972</v>
          </cell>
          <cell r="N33">
            <v>1292078.7928112391</v>
          </cell>
          <cell r="O33">
            <v>1370636.1860065637</v>
          </cell>
          <cell r="P33">
            <v>1408483.6007932213</v>
          </cell>
          <cell r="Q33">
            <v>1397851.4270659892</v>
          </cell>
        </row>
        <row r="34">
          <cell r="A34" t="str">
            <v>N4</v>
          </cell>
          <cell r="B34">
            <v>121729.95408607955</v>
          </cell>
          <cell r="C34">
            <v>130136.08471005289</v>
          </cell>
          <cell r="D34">
            <v>149577.80678804888</v>
          </cell>
          <cell r="E34">
            <v>145180.62517370019</v>
          </cell>
          <cell r="F34">
            <v>139174.17384600698</v>
          </cell>
          <cell r="G34">
            <v>138925.04950269309</v>
          </cell>
          <cell r="H34">
            <v>139677.44713982544</v>
          </cell>
          <cell r="I34">
            <v>137225.11723779709</v>
          </cell>
          <cell r="J34">
            <v>143714.18696297592</v>
          </cell>
          <cell r="K34">
            <v>142625.39274034483</v>
          </cell>
          <cell r="L34">
            <v>136274.32273440366</v>
          </cell>
          <cell r="M34">
            <v>131537.73087921215</v>
          </cell>
          <cell r="N34">
            <v>129268.60196678196</v>
          </cell>
          <cell r="O34">
            <v>131403.54825372665</v>
          </cell>
          <cell r="P34">
            <v>125340.48005354361</v>
          </cell>
          <cell r="Q34">
            <v>146294.48322930717</v>
          </cell>
        </row>
        <row r="35">
          <cell r="A35" t="str">
            <v>P1</v>
          </cell>
          <cell r="B35">
            <v>743963.76846379938</v>
          </cell>
          <cell r="C35">
            <v>757700.70758388867</v>
          </cell>
          <cell r="D35">
            <v>757467.4386954566</v>
          </cell>
          <cell r="E35">
            <v>744125.4875484833</v>
          </cell>
          <cell r="F35">
            <v>753047.5014350249</v>
          </cell>
          <cell r="G35">
            <v>753174.17215781379</v>
          </cell>
          <cell r="H35">
            <v>794634.92173212534</v>
          </cell>
          <cell r="I35">
            <v>825797.10694643762</v>
          </cell>
          <cell r="J35">
            <v>840261.03158340824</v>
          </cell>
          <cell r="K35">
            <v>816985.92393550614</v>
          </cell>
          <cell r="L35">
            <v>798695.8148934904</v>
          </cell>
          <cell r="M35">
            <v>829490.21819544851</v>
          </cell>
          <cell r="N35">
            <v>843035.61766976805</v>
          </cell>
          <cell r="O35">
            <v>904650.35320762708</v>
          </cell>
          <cell r="P35">
            <v>867774.21266771725</v>
          </cell>
          <cell r="Q35">
            <v>864606.59211670631</v>
          </cell>
        </row>
        <row r="36">
          <cell r="A36" t="str">
            <v>P2</v>
          </cell>
          <cell r="B36">
            <v>293781.49927032331</v>
          </cell>
          <cell r="C36">
            <v>288954.44792212849</v>
          </cell>
          <cell r="D36">
            <v>319635.76057962311</v>
          </cell>
          <cell r="E36">
            <v>323690.86496760068</v>
          </cell>
          <cell r="F36">
            <v>328588.20812036673</v>
          </cell>
          <cell r="G36">
            <v>345748.48454725626</v>
          </cell>
          <cell r="H36">
            <v>339433.57084714586</v>
          </cell>
          <cell r="I36">
            <v>372413.4629280091</v>
          </cell>
          <cell r="J36">
            <v>376740.23953465867</v>
          </cell>
          <cell r="K36">
            <v>382211.16635169834</v>
          </cell>
          <cell r="L36">
            <v>373819.89853124332</v>
          </cell>
          <cell r="M36">
            <v>411370.04740546201</v>
          </cell>
          <cell r="N36">
            <v>418892.30330047081</v>
          </cell>
          <cell r="O36">
            <v>436140.00476688636</v>
          </cell>
          <cell r="P36">
            <v>455657.41933879122</v>
          </cell>
          <cell r="Q36">
            <v>436017.64832049794</v>
          </cell>
        </row>
        <row r="37">
          <cell r="A37" t="str">
            <v>P3</v>
          </cell>
          <cell r="B37">
            <v>846999.99999999895</v>
          </cell>
          <cell r="C37">
            <v>782691.98381684348</v>
          </cell>
          <cell r="D37">
            <v>794458.1811198208</v>
          </cell>
          <cell r="E37">
            <v>820999.99999999639</v>
          </cell>
          <cell r="F37">
            <v>878760.1930287471</v>
          </cell>
          <cell r="G37">
            <v>873987.35403761256</v>
          </cell>
          <cell r="H37">
            <v>910306.44381562411</v>
          </cell>
          <cell r="I37">
            <v>899624.52043751325</v>
          </cell>
          <cell r="J37">
            <v>919455.12800094695</v>
          </cell>
          <cell r="K37">
            <v>926348.6986216082</v>
          </cell>
          <cell r="L37">
            <v>889247.48575424892</v>
          </cell>
          <cell r="M37">
            <v>899573.71430530923</v>
          </cell>
          <cell r="N37">
            <v>879098.45125837973</v>
          </cell>
          <cell r="O37">
            <v>851718.63785149355</v>
          </cell>
          <cell r="P37">
            <v>877093.78160424635</v>
          </cell>
          <cell r="Q37">
            <v>901346.94189014356</v>
          </cell>
        </row>
        <row r="38">
          <cell r="A38" t="str">
            <v>Q1</v>
          </cell>
          <cell r="B38">
            <v>1594732.249380664</v>
          </cell>
          <cell r="C38">
            <v>1579301.7042132616</v>
          </cell>
          <cell r="D38">
            <v>1625651.6935621398</v>
          </cell>
          <cell r="E38">
            <v>1633418.5619434593</v>
          </cell>
          <cell r="F38">
            <v>1619105.2288045448</v>
          </cell>
          <cell r="G38">
            <v>1684893.2380711967</v>
          </cell>
          <cell r="H38">
            <v>1684090.3673169706</v>
          </cell>
          <cell r="I38">
            <v>1706748.5418432895</v>
          </cell>
          <cell r="J38">
            <v>1730497.9524114626</v>
          </cell>
          <cell r="K38">
            <v>1766774.7749077168</v>
          </cell>
          <cell r="L38">
            <v>1748251.6942098415</v>
          </cell>
          <cell r="M38">
            <v>1740080.6638836314</v>
          </cell>
          <cell r="N38">
            <v>1774503.4338607513</v>
          </cell>
          <cell r="O38">
            <v>1759286.0409656435</v>
          </cell>
          <cell r="P38">
            <v>1711241.9172719219</v>
          </cell>
          <cell r="Q38">
            <v>1757880.2624290248</v>
          </cell>
        </row>
        <row r="39">
          <cell r="A39" t="str">
            <v>Q2</v>
          </cell>
          <cell r="B39">
            <v>1494144.9918926973</v>
          </cell>
          <cell r="C39">
            <v>1518780.2295958786</v>
          </cell>
          <cell r="D39">
            <v>1546875.4859029548</v>
          </cell>
          <cell r="E39">
            <v>1575786.731049696</v>
          </cell>
          <cell r="F39">
            <v>1566900.9698719105</v>
          </cell>
          <cell r="G39">
            <v>1541060.7125507817</v>
          </cell>
          <cell r="H39">
            <v>1560233.1524030769</v>
          </cell>
          <cell r="I39">
            <v>1554541.5518539173</v>
          </cell>
          <cell r="J39">
            <v>1546820.1758448323</v>
          </cell>
          <cell r="K39">
            <v>1544493.4207560106</v>
          </cell>
          <cell r="L39">
            <v>1627830.2193988934</v>
          </cell>
          <cell r="M39">
            <v>1587242.7694066984</v>
          </cell>
          <cell r="N39">
            <v>1623044.0464080512</v>
          </cell>
          <cell r="O39">
            <v>1677046.0386187206</v>
          </cell>
          <cell r="P39">
            <v>1698571.7634034101</v>
          </cell>
          <cell r="Q39">
            <v>1760561.7146630655</v>
          </cell>
        </row>
        <row r="40">
          <cell r="A40" t="str">
            <v>Q3</v>
          </cell>
          <cell r="B40">
            <v>687790.50128678174</v>
          </cell>
          <cell r="C40">
            <v>931137.84271386848</v>
          </cell>
          <cell r="D40">
            <v>1001531.423857978</v>
          </cell>
          <cell r="E40">
            <v>1012660.57100893</v>
          </cell>
          <cell r="F40">
            <v>1035623.7367931702</v>
          </cell>
          <cell r="G40">
            <v>1096992.570070731</v>
          </cell>
          <cell r="H40">
            <v>1129982.1504108231</v>
          </cell>
          <cell r="I40">
            <v>1208600.6779663842</v>
          </cell>
          <cell r="J40">
            <v>1276854.3973965303</v>
          </cell>
          <cell r="K40">
            <v>1324015.8536617367</v>
          </cell>
          <cell r="L40">
            <v>1227459.5627135087</v>
          </cell>
          <cell r="M40">
            <v>1367668.7057663212</v>
          </cell>
          <cell r="N40">
            <v>1391030.5652431617</v>
          </cell>
          <cell r="O40">
            <v>1372992.3437586271</v>
          </cell>
          <cell r="P40">
            <v>1423926.2775889649</v>
          </cell>
          <cell r="Q40">
            <v>1433578.5842085357</v>
          </cell>
        </row>
        <row r="41">
          <cell r="A41" t="str">
            <v>R1</v>
          </cell>
          <cell r="B41">
            <v>2598000</v>
          </cell>
          <cell r="C41">
            <v>2571000.0000000284</v>
          </cell>
          <cell r="D41">
            <v>2549999.9999999646</v>
          </cell>
          <cell r="E41">
            <v>2588749.7652724958</v>
          </cell>
          <cell r="F41">
            <v>2493000.0000000126</v>
          </cell>
          <cell r="G41">
            <v>2502000</v>
          </cell>
          <cell r="H41">
            <v>2392578.896291465</v>
          </cell>
          <cell r="I41">
            <v>2478455.5630436884</v>
          </cell>
          <cell r="J41">
            <v>2400853.7162072966</v>
          </cell>
          <cell r="K41">
            <v>2393365.4749768348</v>
          </cell>
          <cell r="L41">
            <v>2329468.7026368566</v>
          </cell>
          <cell r="M41">
            <v>2365832.6788770268</v>
          </cell>
          <cell r="N41">
            <v>2414788.2970386744</v>
          </cell>
          <cell r="O41">
            <v>2403103.0340858125</v>
          </cell>
          <cell r="P41">
            <v>2553204.8001172729</v>
          </cell>
          <cell r="Q41">
            <v>2642458.5292954482</v>
          </cell>
        </row>
        <row r="42">
          <cell r="A42" t="str">
            <v>R2</v>
          </cell>
          <cell r="B42">
            <v>253665.97550051395</v>
          </cell>
          <cell r="C42">
            <v>255409.67308663524</v>
          </cell>
          <cell r="D42">
            <v>271536.8833222778</v>
          </cell>
          <cell r="E42">
            <v>282477.98237913835</v>
          </cell>
          <cell r="F42">
            <v>295576.65440032055</v>
          </cell>
          <cell r="G42">
            <v>281621.32845638244</v>
          </cell>
          <cell r="H42">
            <v>276032.67173225171</v>
          </cell>
          <cell r="I42">
            <v>283054.71818029514</v>
          </cell>
          <cell r="J42">
            <v>295384.09421834699</v>
          </cell>
          <cell r="K42">
            <v>306049.39136324113</v>
          </cell>
          <cell r="L42">
            <v>304270.02283330337</v>
          </cell>
          <cell r="M42">
            <v>304831.29504724429</v>
          </cell>
          <cell r="N42">
            <v>308698.4217415023</v>
          </cell>
          <cell r="O42">
            <v>307549.32318032597</v>
          </cell>
          <cell r="P42">
            <v>328004.96906254988</v>
          </cell>
          <cell r="Q42">
            <v>327115.46556138049</v>
          </cell>
        </row>
        <row r="43">
          <cell r="A43" t="str">
            <v>ZZ</v>
          </cell>
          <cell r="B43">
            <v>32964.191213361206</v>
          </cell>
          <cell r="C43">
            <v>13000.000000006246</v>
          </cell>
          <cell r="D43">
            <v>13548.4452445592</v>
          </cell>
          <cell r="E43">
            <v>8809.1814824911398</v>
          </cell>
          <cell r="F43">
            <v>8653.4896609046755</v>
          </cell>
          <cell r="G43">
            <v>8000.0000000204964</v>
          </cell>
          <cell r="H43">
            <v>6346.5658371126774</v>
          </cell>
          <cell r="I43">
            <v>10232.755865154097</v>
          </cell>
          <cell r="J43">
            <v>5458.3492534697834</v>
          </cell>
          <cell r="K43">
            <v>3999.9999998809726</v>
          </cell>
        </row>
      </sheetData>
      <sheetData sheetId="1">
        <row r="2">
          <cell r="A2" t="str">
            <v>01</v>
          </cell>
          <cell r="E2" t="str">
            <v>A0 Agriculture sylviculture pêche</v>
          </cell>
        </row>
        <row r="3">
          <cell r="A3" t="str">
            <v>02</v>
          </cell>
          <cell r="E3" t="str">
            <v>B0 Industries agricoles et alimentaires</v>
          </cell>
        </row>
        <row r="4">
          <cell r="A4" t="str">
            <v>03</v>
          </cell>
          <cell r="E4" t="str">
            <v>C1 Habillement cuir</v>
          </cell>
        </row>
        <row r="5">
          <cell r="A5" t="str">
            <v>04</v>
          </cell>
          <cell r="E5" t="str">
            <v>C2 Edition imprimerie reproduction</v>
          </cell>
        </row>
        <row r="6">
          <cell r="A6" t="str">
            <v>05</v>
          </cell>
          <cell r="E6" t="str">
            <v>C3 Pharmacie parfumerie entretien</v>
          </cell>
        </row>
        <row r="7">
          <cell r="A7" t="str">
            <v>06</v>
          </cell>
          <cell r="E7" t="str">
            <v>C4 Equipements du foyer</v>
          </cell>
        </row>
        <row r="8">
          <cell r="A8" t="str">
            <v>07</v>
          </cell>
          <cell r="E8" t="str">
            <v>D0 Industrie automobile</v>
          </cell>
        </row>
        <row r="9">
          <cell r="A9" t="str">
            <v>08</v>
          </cell>
          <cell r="E9" t="str">
            <v>E1 Const. navale aéronautique et ferroviaire</v>
          </cell>
        </row>
        <row r="10">
          <cell r="A10" t="str">
            <v>09</v>
          </cell>
          <cell r="E10" t="str">
            <v>E2 Equipements mécaniques</v>
          </cell>
        </row>
        <row r="11">
          <cell r="A11" t="str">
            <v>10</v>
          </cell>
          <cell r="E11" t="str">
            <v>E3 Equipements électriques et électroniques</v>
          </cell>
        </row>
        <row r="12">
          <cell r="A12" t="str">
            <v>11</v>
          </cell>
          <cell r="E12" t="str">
            <v>F1 Ind. des produits minéraux</v>
          </cell>
        </row>
        <row r="13">
          <cell r="A13" t="str">
            <v>12</v>
          </cell>
          <cell r="E13" t="str">
            <v>F2 Ind. textile</v>
          </cell>
        </row>
        <row r="14">
          <cell r="A14" t="str">
            <v>13</v>
          </cell>
          <cell r="E14" t="str">
            <v>F3 Ind. bois et papier</v>
          </cell>
        </row>
        <row r="15">
          <cell r="A15" t="str">
            <v>14</v>
          </cell>
          <cell r="E15" t="str">
            <v>F4 Chimie caoutchouc plastiques</v>
          </cell>
        </row>
        <row r="16">
          <cell r="A16" t="str">
            <v>15</v>
          </cell>
          <cell r="E16" t="str">
            <v>F5 Métallurgie et transformation des métaux</v>
          </cell>
        </row>
        <row r="17">
          <cell r="A17" t="str">
            <v>16</v>
          </cell>
          <cell r="E17" t="str">
            <v>F6 Composants électriques et électroniques</v>
          </cell>
        </row>
        <row r="18">
          <cell r="A18" t="str">
            <v>17</v>
          </cell>
          <cell r="E18" t="str">
            <v>G1 Production de combustibles et carburants</v>
          </cell>
        </row>
        <row r="19">
          <cell r="A19" t="str">
            <v>18</v>
          </cell>
          <cell r="E19" t="str">
            <v>G2 Eau gaz électricité</v>
          </cell>
        </row>
        <row r="20">
          <cell r="A20" t="str">
            <v>19</v>
          </cell>
          <cell r="E20" t="str">
            <v>H0 Construction</v>
          </cell>
        </row>
        <row r="21">
          <cell r="A21" t="str">
            <v>20</v>
          </cell>
          <cell r="E21" t="str">
            <v>J1 Commerce et réparation automobile</v>
          </cell>
        </row>
        <row r="22">
          <cell r="A22" t="str">
            <v>21</v>
          </cell>
          <cell r="E22" t="str">
            <v>J2 Commerce de gros</v>
          </cell>
        </row>
        <row r="23">
          <cell r="A23" t="str">
            <v>22</v>
          </cell>
          <cell r="E23" t="str">
            <v>J3 Commerce de détail, réparations</v>
          </cell>
        </row>
        <row r="24">
          <cell r="A24" t="str">
            <v>23</v>
          </cell>
          <cell r="E24" t="str">
            <v>K0 Transports</v>
          </cell>
        </row>
        <row r="25">
          <cell r="A25" t="str">
            <v>24</v>
          </cell>
          <cell r="E25" t="str">
            <v>L0 Activités financières</v>
          </cell>
        </row>
        <row r="26">
          <cell r="A26" t="str">
            <v>25</v>
          </cell>
          <cell r="E26" t="str">
            <v>M0 Activités immobilières</v>
          </cell>
        </row>
        <row r="27">
          <cell r="A27" t="str">
            <v>26</v>
          </cell>
          <cell r="E27" t="str">
            <v>N1 Postes et télécom</v>
          </cell>
        </row>
        <row r="28">
          <cell r="A28" t="str">
            <v>27</v>
          </cell>
          <cell r="E28" t="str">
            <v>N2 Conseils et assistance</v>
          </cell>
        </row>
        <row r="29">
          <cell r="A29" t="str">
            <v>28</v>
          </cell>
          <cell r="E29" t="str">
            <v>N3 services opérationnels</v>
          </cell>
        </row>
        <row r="30">
          <cell r="A30" t="str">
            <v>29</v>
          </cell>
          <cell r="E30" t="str">
            <v>N4 Recherche et développement</v>
          </cell>
        </row>
        <row r="31">
          <cell r="A31" t="str">
            <v>30</v>
          </cell>
          <cell r="E31" t="str">
            <v>P1 Hôtels et restaurants</v>
          </cell>
        </row>
        <row r="32">
          <cell r="E32" t="str">
            <v>P2 Act. récréatives culturelles et sportives</v>
          </cell>
        </row>
        <row r="33">
          <cell r="E33" t="str">
            <v>P3 Services personnels et domestiques</v>
          </cell>
        </row>
        <row r="34">
          <cell r="E34" t="str">
            <v>Q1 Education</v>
          </cell>
        </row>
        <row r="35">
          <cell r="E35" t="str">
            <v>Q2 Santé</v>
          </cell>
        </row>
        <row r="36">
          <cell r="E36" t="str">
            <v>Q3 Action sociale</v>
          </cell>
        </row>
        <row r="37">
          <cell r="E37" t="str">
            <v>R1 Administration publique</v>
          </cell>
        </row>
        <row r="38">
          <cell r="E38" t="str">
            <v>R2 Act. associatives et extra-territoriales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S"/>
    </sheetNames>
    <sheetDataSet>
      <sheetData sheetId="0">
        <row r="4">
          <cell r="A4" t="str">
            <v>Fap87</v>
          </cell>
          <cell r="B4" t="str">
            <v>nFapL</v>
          </cell>
          <cell r="C4" t="str">
            <v>pcsL</v>
          </cell>
          <cell r="D4" t="str">
            <v>Effectifs 2008-2010
(milliers)</v>
          </cell>
          <cell r="E4" t="str">
            <v>2003</v>
          </cell>
          <cell r="F4" t="str">
            <v>2004</v>
          </cell>
          <cell r="G4" t="str">
            <v>2005</v>
          </cell>
          <cell r="H4" t="str">
            <v>2006</v>
          </cell>
          <cell r="I4" t="str">
            <v>2007</v>
          </cell>
          <cell r="J4" t="str">
            <v>2008</v>
          </cell>
          <cell r="K4" t="str">
            <v>2009</v>
          </cell>
          <cell r="L4" t="str">
            <v>2010</v>
          </cell>
        </row>
        <row r="5">
          <cell r="A5" t="str">
            <v>A0Z</v>
          </cell>
          <cell r="B5" t="str">
            <v>A0Z00 : Agriculteurs indépendants</v>
          </cell>
          <cell r="C5" t="str">
            <v>111a : Agriculteurs sur petite exploitation de céréales-grandes cultures</v>
          </cell>
          <cell r="D5">
            <v>43271.909915654753</v>
          </cell>
          <cell r="E5">
            <v>63784.861388551399</v>
          </cell>
          <cell r="F5">
            <v>57052.264287156388</v>
          </cell>
          <cell r="G5">
            <v>54558.974825698337</v>
          </cell>
          <cell r="H5">
            <v>64099.091382343555</v>
          </cell>
          <cell r="I5">
            <v>54049.139091883771</v>
          </cell>
          <cell r="J5">
            <v>46540.942213057926</v>
          </cell>
          <cell r="K5">
            <v>42387.432789365535</v>
          </cell>
          <cell r="L5">
            <v>40887.354744540811</v>
          </cell>
        </row>
        <row r="6">
          <cell r="A6" t="str">
            <v>A0Z</v>
          </cell>
          <cell r="B6" t="str">
            <v>A0Z00 : Agriculteurs indépendants</v>
          </cell>
          <cell r="C6" t="str">
            <v>111f : Agriculteurs sur petite exploitation sans orientation dominante</v>
          </cell>
          <cell r="D6">
            <v>37432.977064616651</v>
          </cell>
          <cell r="E6">
            <v>91037.635696501355</v>
          </cell>
          <cell r="F6">
            <v>73226.448666213473</v>
          </cell>
          <cell r="G6">
            <v>75892.033391541161</v>
          </cell>
          <cell r="H6">
            <v>87419.257349194915</v>
          </cell>
          <cell r="I6">
            <v>66609.970156429161</v>
          </cell>
          <cell r="J6">
            <v>52499.346310759305</v>
          </cell>
          <cell r="K6">
            <v>30203.619943337548</v>
          </cell>
          <cell r="L6">
            <v>29595.964939753103</v>
          </cell>
        </row>
        <row r="7">
          <cell r="A7" t="str">
            <v>A0Z</v>
          </cell>
          <cell r="B7" t="str">
            <v>A0Z00 : Agriculteurs indépendants</v>
          </cell>
          <cell r="C7" t="str">
            <v>121a : Agriculteurs sur moyenne exploitation de céréales-grandes cultures</v>
          </cell>
          <cell r="D7">
            <v>9912.5944423102028</v>
          </cell>
          <cell r="E7">
            <v>27535.898580058689</v>
          </cell>
          <cell r="F7">
            <v>19648.317881780844</v>
          </cell>
          <cell r="G7">
            <v>10910.682934871038</v>
          </cell>
          <cell r="H7">
            <v>9210.3900053478883</v>
          </cell>
          <cell r="I7">
            <v>8842.6401006867327</v>
          </cell>
          <cell r="J7">
            <v>11590.833194952349</v>
          </cell>
          <cell r="K7">
            <v>9555.4895271590758</v>
          </cell>
          <cell r="L7">
            <v>8591.4606048191818</v>
          </cell>
        </row>
        <row r="8">
          <cell r="A8" t="str">
            <v>A0Z</v>
          </cell>
          <cell r="B8" t="str">
            <v>A0Z00 : Agriculteurs indépendants</v>
          </cell>
          <cell r="C8" t="str">
            <v>121f : Agriculteurs sur moyenne exploitation sans orientation dominante</v>
          </cell>
          <cell r="D8">
            <v>7088.9562433012979</v>
          </cell>
          <cell r="E8">
            <v>27485.47785659576</v>
          </cell>
          <cell r="F8">
            <v>23871.125838320986</v>
          </cell>
          <cell r="G8">
            <v>19908.17726543079</v>
          </cell>
          <cell r="H8">
            <v>18114.767727967112</v>
          </cell>
          <cell r="I8">
            <v>14223.931284471702</v>
          </cell>
          <cell r="J8">
            <v>9545.703542423551</v>
          </cell>
          <cell r="K8">
            <v>4325.710344628822</v>
          </cell>
          <cell r="L8">
            <v>7395.4548428515218</v>
          </cell>
        </row>
        <row r="9">
          <cell r="A9" t="str">
            <v>A0Z</v>
          </cell>
          <cell r="B9" t="str">
            <v>A0Z00 : Agriculteurs indépendants</v>
          </cell>
          <cell r="C9" t="str">
            <v>122a : Entrepreneurs de travaux agricoles à façon 0 à 9 salariés</v>
          </cell>
          <cell r="D9">
            <v>10739.639107665071</v>
          </cell>
          <cell r="E9">
            <v>12429.314213626798</v>
          </cell>
          <cell r="F9">
            <v>13883.605508234126</v>
          </cell>
          <cell r="G9">
            <v>11306.176820245937</v>
          </cell>
          <cell r="H9">
            <v>12010.456808933959</v>
          </cell>
          <cell r="I9">
            <v>10236.057567031743</v>
          </cell>
          <cell r="J9">
            <v>12807.949304063179</v>
          </cell>
          <cell r="K9">
            <v>9156.28935283998</v>
          </cell>
          <cell r="L9">
            <v>10254.678666092053</v>
          </cell>
        </row>
        <row r="10">
          <cell r="A10" t="str">
            <v>A0Z</v>
          </cell>
          <cell r="B10" t="str">
            <v>A0Z00 : Agriculteurs indépendants</v>
          </cell>
          <cell r="C10" t="str">
            <v>131a : Agriculteurs sur grande exploitation de céréales-grandes cultures</v>
          </cell>
          <cell r="D10">
            <v>48721.858748509898</v>
          </cell>
          <cell r="E10">
            <v>76507.717775652403</v>
          </cell>
          <cell r="F10">
            <v>72323.404242468547</v>
          </cell>
          <cell r="G10">
            <v>67717.256949491333</v>
          </cell>
          <cell r="H10">
            <v>68786.030199227389</v>
          </cell>
          <cell r="I10">
            <v>70470.263056605341</v>
          </cell>
          <cell r="J10">
            <v>58302.432324580521</v>
          </cell>
          <cell r="K10">
            <v>45513.703464311482</v>
          </cell>
          <cell r="L10">
            <v>42349.440456637705</v>
          </cell>
        </row>
        <row r="11">
          <cell r="A11" t="str">
            <v>A0Z</v>
          </cell>
          <cell r="B11" t="str">
            <v>A0Z00 : Agriculteurs indépendants</v>
          </cell>
          <cell r="C11" t="str">
            <v>131f : Agriculteurs sur grande exploitation sans orientation dominante</v>
          </cell>
          <cell r="D11">
            <v>32379.284202551862</v>
          </cell>
          <cell r="E11">
            <v>78999.328644324225</v>
          </cell>
          <cell r="F11">
            <v>79293.807661774175</v>
          </cell>
          <cell r="G11">
            <v>79423.202148808734</v>
          </cell>
          <cell r="H11">
            <v>60742.613916410715</v>
          </cell>
          <cell r="I11">
            <v>42754.045851824638</v>
          </cell>
          <cell r="J11">
            <v>40347.07986533855</v>
          </cell>
          <cell r="K11">
            <v>29588.465724746027</v>
          </cell>
          <cell r="L11">
            <v>27202.307017571013</v>
          </cell>
        </row>
        <row r="12">
          <cell r="A12" t="str">
            <v>A0Z</v>
          </cell>
          <cell r="B12" t="str">
            <v>A0Z01 : Éleveurs indépendants</v>
          </cell>
          <cell r="C12" t="str">
            <v>111d : Éleveurs d’herbivores, sur petite exploitation</v>
          </cell>
          <cell r="D12">
            <v>75967.76675340475</v>
          </cell>
          <cell r="E12">
            <v>57869.135049490826</v>
          </cell>
          <cell r="F12">
            <v>59474.096205324706</v>
          </cell>
          <cell r="G12">
            <v>49102.16753896873</v>
          </cell>
          <cell r="H12">
            <v>64422.318657361015</v>
          </cell>
          <cell r="I12">
            <v>55265.355817444703</v>
          </cell>
          <cell r="J12">
            <v>40874.32279628003</v>
          </cell>
          <cell r="K12">
            <v>86699.845494851179</v>
          </cell>
          <cell r="L12">
            <v>100329.13196908306</v>
          </cell>
        </row>
        <row r="13">
          <cell r="A13" t="str">
            <v>A0Z</v>
          </cell>
          <cell r="B13" t="str">
            <v>A0Z01 : Éleveurs indépendants</v>
          </cell>
          <cell r="C13" t="str">
            <v>131d : Éleveurs d’herbivores, sur grande exploitation</v>
          </cell>
          <cell r="D13">
            <v>65986.996114743641</v>
          </cell>
          <cell r="E13">
            <v>68323.055975295589</v>
          </cell>
          <cell r="F13">
            <v>62650.085676690382</v>
          </cell>
          <cell r="G13">
            <v>62835.845635219324</v>
          </cell>
          <cell r="H13">
            <v>58860.382052301909</v>
          </cell>
          <cell r="I13">
            <v>53102.591881814085</v>
          </cell>
          <cell r="J13">
            <v>43756.362434949893</v>
          </cell>
          <cell r="K13">
            <v>71644.980699284453</v>
          </cell>
          <cell r="L13">
            <v>82559.645209996583</v>
          </cell>
        </row>
        <row r="14">
          <cell r="A14" t="str">
            <v>A0Z</v>
          </cell>
          <cell r="B14" t="str">
            <v>A0Z01 : Éleveurs indépendants</v>
          </cell>
          <cell r="C14" t="str">
            <v>111e : Éleveurs de granivores et éleveurs mixtes, sur petite exploitation</v>
          </cell>
          <cell r="D14">
            <v>12791.318304968932</v>
          </cell>
          <cell r="E14">
            <v>18073.513790881974</v>
          </cell>
          <cell r="F14">
            <v>20583.423302171577</v>
          </cell>
          <cell r="G14">
            <v>14561.366308021021</v>
          </cell>
          <cell r="H14">
            <v>17784.008785591304</v>
          </cell>
          <cell r="I14">
            <v>8316.2343191378859</v>
          </cell>
          <cell r="J14">
            <v>9116.3915247192472</v>
          </cell>
          <cell r="K14">
            <v>16753.160070990347</v>
          </cell>
          <cell r="L14">
            <v>12504.403319197205</v>
          </cell>
        </row>
        <row r="15">
          <cell r="A15" t="str">
            <v>A0Z</v>
          </cell>
          <cell r="B15" t="str">
            <v>A0Z01 : Éleveurs indépendants</v>
          </cell>
          <cell r="C15" t="str">
            <v>121d : Éleveurs d’herbivores sur moyenne exploitation</v>
          </cell>
          <cell r="D15">
            <v>25911.459737422094</v>
          </cell>
          <cell r="E15">
            <v>26392.376277349369</v>
          </cell>
          <cell r="F15">
            <v>25423.520452214274</v>
          </cell>
          <cell r="G15">
            <v>22784.721077082322</v>
          </cell>
          <cell r="H15">
            <v>25124.540759268868</v>
          </cell>
          <cell r="I15">
            <v>21861.993893226878</v>
          </cell>
          <cell r="J15">
            <v>16430.899020813093</v>
          </cell>
          <cell r="K15">
            <v>31351.583811860557</v>
          </cell>
          <cell r="L15">
            <v>29951.896379592636</v>
          </cell>
        </row>
        <row r="16">
          <cell r="A16" t="str">
            <v>A0Z</v>
          </cell>
          <cell r="B16" t="str">
            <v>A0Z01 : Éleveurs indépendants</v>
          </cell>
          <cell r="C16" t="str">
            <v>121e : Éleveurs de granivores et éleveurs mixtes, sur moyenne exploitation</v>
          </cell>
          <cell r="D16">
            <v>1923.7064957870032</v>
          </cell>
          <cell r="E16">
            <v>2672.8322197394014</v>
          </cell>
          <cell r="F16">
            <v>3205.6135111837402</v>
          </cell>
          <cell r="G16">
            <v>2064.763077116289</v>
          </cell>
          <cell r="H16">
            <v>1802.1545049612921</v>
          </cell>
          <cell r="I16">
            <v>408.12076155712924</v>
          </cell>
          <cell r="J16">
            <v>2877.8871419669567</v>
          </cell>
          <cell r="K16">
            <v>1564.1407468276891</v>
          </cell>
          <cell r="L16">
            <v>1329.091598566363</v>
          </cell>
        </row>
        <row r="17">
          <cell r="A17" t="str">
            <v>A0Z</v>
          </cell>
          <cell r="B17" t="str">
            <v>A0Z01 : Éleveurs indépendants</v>
          </cell>
          <cell r="C17" t="str">
            <v>131e : Éleveurs de granivores et éleveurs mixtes, sur grande exploitation</v>
          </cell>
          <cell r="D17">
            <v>10927.196818108911</v>
          </cell>
          <cell r="E17">
            <v>12570.889536794346</v>
          </cell>
          <cell r="F17">
            <v>12612.609203047488</v>
          </cell>
          <cell r="G17">
            <v>16329.067497440337</v>
          </cell>
          <cell r="H17">
            <v>17589.634603783634</v>
          </cell>
          <cell r="I17">
            <v>12539.763863013037</v>
          </cell>
          <cell r="J17">
            <v>7762.6792442400292</v>
          </cell>
          <cell r="K17">
            <v>11044.159007898641</v>
          </cell>
          <cell r="L17">
            <v>13974.752202188063</v>
          </cell>
        </row>
        <row r="18">
          <cell r="A18" t="str">
            <v>A0Z</v>
          </cell>
          <cell r="B18" t="str">
            <v>A0Z02 : Bûcherons, sylviculteurs indép.</v>
          </cell>
          <cell r="C18" t="str">
            <v>122b : Exploitants forestiers indépendants 0 à 9 salariés</v>
          </cell>
          <cell r="D18">
            <v>11446.910268822787</v>
          </cell>
          <cell r="E18">
            <v>6641.4046100173437</v>
          </cell>
          <cell r="F18">
            <v>7204.5488606289473</v>
          </cell>
          <cell r="G18">
            <v>10374.629121738148</v>
          </cell>
          <cell r="H18">
            <v>14410.644847551423</v>
          </cell>
          <cell r="I18">
            <v>20844.059327251292</v>
          </cell>
          <cell r="J18">
            <v>13769.829929383633</v>
          </cell>
          <cell r="K18">
            <v>11031.377796864306</v>
          </cell>
          <cell r="L18">
            <v>9539.5230802204223</v>
          </cell>
        </row>
        <row r="19">
          <cell r="A19" t="str">
            <v>A0Z</v>
          </cell>
          <cell r="B19" t="str">
            <v>A0Z40 : Agriculteurs salariés</v>
          </cell>
          <cell r="C19" t="str">
            <v>691e : Ouvriers agricoles sans spécialisation particulière</v>
          </cell>
          <cell r="D19">
            <v>61296.585831761673</v>
          </cell>
          <cell r="E19">
            <v>72490.413413504328</v>
          </cell>
          <cell r="F19">
            <v>79367.782385059982</v>
          </cell>
          <cell r="G19">
            <v>74024.465300910713</v>
          </cell>
          <cell r="H19">
            <v>65383.478985925933</v>
          </cell>
          <cell r="I19">
            <v>65575.060588534718</v>
          </cell>
          <cell r="J19">
            <v>63386.812434700856</v>
          </cell>
          <cell r="K19">
            <v>61368.914587922824</v>
          </cell>
          <cell r="L19">
            <v>59134.030472661332</v>
          </cell>
        </row>
        <row r="20">
          <cell r="A20" t="str">
            <v>A0Z</v>
          </cell>
          <cell r="B20" t="str">
            <v>A0Z41 : Éleveurs salariés</v>
          </cell>
          <cell r="C20" t="str">
            <v>691b : Ouvriers de l’élevage</v>
          </cell>
          <cell r="D20">
            <v>36968.60511129495</v>
          </cell>
          <cell r="E20">
            <v>28053.935087739315</v>
          </cell>
          <cell r="F20">
            <v>27365.429181388507</v>
          </cell>
          <cell r="G20">
            <v>32294.79450167601</v>
          </cell>
          <cell r="H20">
            <v>32600.528714582648</v>
          </cell>
          <cell r="I20">
            <v>34704.264707859707</v>
          </cell>
          <cell r="J20">
            <v>32165.046058470736</v>
          </cell>
          <cell r="K20">
            <v>37636.866469196131</v>
          </cell>
          <cell r="L20">
            <v>41103.902806217979</v>
          </cell>
        </row>
        <row r="21">
          <cell r="A21" t="str">
            <v>A0Z</v>
          </cell>
          <cell r="B21" t="str">
            <v>A0Z42 : Bûcherons sylvicult. salariés</v>
          </cell>
          <cell r="C21" t="str">
            <v>533b : Agents techniques forestiers, gardes des espaces naturels</v>
          </cell>
          <cell r="D21">
            <v>8859.6596440075064</v>
          </cell>
          <cell r="E21">
            <v>9800.0761774674302</v>
          </cell>
          <cell r="F21">
            <v>9721.5505869618664</v>
          </cell>
          <cell r="G21">
            <v>6689.2664370785469</v>
          </cell>
          <cell r="H21">
            <v>8688.0749219189038</v>
          </cell>
          <cell r="I21">
            <v>5705.2602668303507</v>
          </cell>
          <cell r="J21">
            <v>9556.0619842939068</v>
          </cell>
          <cell r="K21">
            <v>11930.298122278949</v>
          </cell>
          <cell r="L21">
            <v>5092.6188254496628</v>
          </cell>
        </row>
        <row r="22">
          <cell r="A22" t="str">
            <v>A0Z</v>
          </cell>
          <cell r="B22" t="str">
            <v>A0Z42 : Bûcherons sylvicult. salariés</v>
          </cell>
          <cell r="C22" t="str">
            <v>691f : Ouvriers de l’exploitation forestière ou de la sylviculture</v>
          </cell>
          <cell r="D22">
            <v>16170.109588375579</v>
          </cell>
          <cell r="E22">
            <v>19932.371024489559</v>
          </cell>
          <cell r="F22">
            <v>19554.888406861795</v>
          </cell>
          <cell r="G22">
            <v>13408.509440786407</v>
          </cell>
          <cell r="H22">
            <v>15141.591795836686</v>
          </cell>
          <cell r="I22">
            <v>24900.685359760071</v>
          </cell>
          <cell r="J22">
            <v>18447.772716550568</v>
          </cell>
          <cell r="K22">
            <v>14544.121713422448</v>
          </cell>
          <cell r="L22">
            <v>15518.434335153723</v>
          </cell>
        </row>
        <row r="23">
          <cell r="A23" t="str">
            <v>A0Z</v>
          </cell>
          <cell r="B23" t="str">
            <v>A0Z43 : Conducteurs d'engins agricoles</v>
          </cell>
          <cell r="C23" t="str">
            <v>691a : Conducteurs d’engin agricole ou forestier</v>
          </cell>
          <cell r="D23">
            <v>10927.817483665965</v>
          </cell>
          <cell r="E23">
            <v>17443.987421312104</v>
          </cell>
          <cell r="F23">
            <v>14738.061395729392</v>
          </cell>
          <cell r="G23">
            <v>12238.214707171372</v>
          </cell>
          <cell r="H23">
            <v>7486.0682203945662</v>
          </cell>
          <cell r="I23">
            <v>10367.292337795479</v>
          </cell>
          <cell r="J23">
            <v>11126.633194071632</v>
          </cell>
          <cell r="K23">
            <v>12024.124559303636</v>
          </cell>
          <cell r="L23">
            <v>9632.6946976226209</v>
          </cell>
        </row>
        <row r="24">
          <cell r="A24" t="str">
            <v>A1Z</v>
          </cell>
          <cell r="B24" t="str">
            <v>A1Z00 : Maraîchers horticult. indép.</v>
          </cell>
          <cell r="C24" t="str">
            <v>111b : Maraîchers, horticulteurs sur petite exploitation</v>
          </cell>
          <cell r="D24">
            <v>10742.64186726044</v>
          </cell>
          <cell r="E24">
            <v>19793.307247908964</v>
          </cell>
          <cell r="F24">
            <v>11859.991450381267</v>
          </cell>
          <cell r="G24">
            <v>10205.601238359604</v>
          </cell>
          <cell r="H24">
            <v>10204.384965796156</v>
          </cell>
          <cell r="I24">
            <v>14071.703790722226</v>
          </cell>
          <cell r="J24">
            <v>13523.53370549035</v>
          </cell>
          <cell r="K24">
            <v>10080.721490524244</v>
          </cell>
          <cell r="L24">
            <v>8623.670405766723</v>
          </cell>
        </row>
        <row r="25">
          <cell r="A25" t="str">
            <v>A1Z</v>
          </cell>
          <cell r="B25" t="str">
            <v>A1Z00 : Maraîchers horticult. indép.</v>
          </cell>
          <cell r="C25" t="str">
            <v>121b : Maraîchers, horticulteurs sur moyenne exploitation</v>
          </cell>
          <cell r="D25">
            <v>679.08098100283655</v>
          </cell>
          <cell r="E25">
            <v>437.55108969167736</v>
          </cell>
          <cell r="G25">
            <v>2942.3930119689662</v>
          </cell>
          <cell r="H25">
            <v>1639.9787282098525</v>
          </cell>
          <cell r="J25">
            <v>448.05909627743904</v>
          </cell>
          <cell r="K25">
            <v>910.10286572823418</v>
          </cell>
        </row>
        <row r="26">
          <cell r="A26" t="str">
            <v>A1Z</v>
          </cell>
          <cell r="B26" t="str">
            <v>A1Z00 : Maraîchers horticult. indép.</v>
          </cell>
          <cell r="C26" t="str">
            <v>131b : Maraîchers, horticulteurs, sur grande exploitation</v>
          </cell>
          <cell r="D26">
            <v>15112.108380440901</v>
          </cell>
          <cell r="E26">
            <v>14423.40538461801</v>
          </cell>
          <cell r="F26">
            <v>9924.489133296298</v>
          </cell>
          <cell r="G26">
            <v>11634.150397553558</v>
          </cell>
          <cell r="H26">
            <v>14629.595470244605</v>
          </cell>
          <cell r="I26">
            <v>16217.691907447934</v>
          </cell>
          <cell r="J26">
            <v>19218.939052470418</v>
          </cell>
          <cell r="K26">
            <v>12915.217344019176</v>
          </cell>
          <cell r="L26">
            <v>13202.168744833112</v>
          </cell>
        </row>
        <row r="27">
          <cell r="A27" t="str">
            <v>A1Z</v>
          </cell>
          <cell r="B27" t="str">
            <v>A1Z01 : Viticulteurs arboricult. indép.</v>
          </cell>
          <cell r="C27" t="str">
            <v>111c : Viticulteurs, arboriculteurs fruitiers, sur petite exploitation</v>
          </cell>
          <cell r="D27">
            <v>29044.029790167584</v>
          </cell>
          <cell r="E27">
            <v>36272.98567751985</v>
          </cell>
          <cell r="F27">
            <v>42380.765331009206</v>
          </cell>
          <cell r="G27">
            <v>33331.912216008532</v>
          </cell>
          <cell r="H27">
            <v>29232.431351993499</v>
          </cell>
          <cell r="I27">
            <v>28193.062865155909</v>
          </cell>
          <cell r="J27">
            <v>26854.360203236396</v>
          </cell>
          <cell r="K27">
            <v>33924.848378583818</v>
          </cell>
          <cell r="L27">
            <v>26352.880788682542</v>
          </cell>
        </row>
        <row r="28">
          <cell r="A28" t="str">
            <v>A1Z</v>
          </cell>
          <cell r="B28" t="str">
            <v>A1Z01 : Viticulteurs arboricult. indép.</v>
          </cell>
          <cell r="C28" t="str">
            <v>121c : Viticulteurs, arboriculteurs fruitiers, sur moyenne exploitation</v>
          </cell>
          <cell r="D28">
            <v>9390.8718051989617</v>
          </cell>
          <cell r="E28">
            <v>14841.857560426612</v>
          </cell>
          <cell r="F28">
            <v>7524.9828369625357</v>
          </cell>
          <cell r="G28">
            <v>5487.9228377891977</v>
          </cell>
          <cell r="H28">
            <v>9921.8563783209047</v>
          </cell>
          <cell r="I28">
            <v>3827.0589645318196</v>
          </cell>
          <cell r="J28">
            <v>9951.4068080672332</v>
          </cell>
          <cell r="K28">
            <v>10608.331563116848</v>
          </cell>
          <cell r="L28">
            <v>7612.877044412804</v>
          </cell>
        </row>
        <row r="29">
          <cell r="A29" t="str">
            <v>A1Z</v>
          </cell>
          <cell r="B29" t="str">
            <v>A1Z01 : Viticulteurs arboricult. indép.</v>
          </cell>
          <cell r="C29" t="str">
            <v>131c : Viticulteurs, arboriculteurs fruitiers, sur grande exploitation</v>
          </cell>
          <cell r="D29">
            <v>31318.637680010303</v>
          </cell>
          <cell r="E29">
            <v>52348.175668157681</v>
          </cell>
          <cell r="F29">
            <v>34081.345188882653</v>
          </cell>
          <cell r="G29">
            <v>37911.552306567995</v>
          </cell>
          <cell r="H29">
            <v>43906.71218367618</v>
          </cell>
          <cell r="I29">
            <v>35790.027710032678</v>
          </cell>
          <cell r="J29">
            <v>31074.102966557333</v>
          </cell>
          <cell r="K29">
            <v>35034.163927381189</v>
          </cell>
          <cell r="L29">
            <v>27847.646146092393</v>
          </cell>
        </row>
        <row r="30">
          <cell r="A30" t="str">
            <v>A1Z</v>
          </cell>
          <cell r="B30" t="str">
            <v>A1Z40 : Maraîchers horticult. salariés</v>
          </cell>
          <cell r="C30" t="str">
            <v>691c : Ouvriers du maraîchage ou de l’horticulture</v>
          </cell>
          <cell r="D30">
            <v>34010.966445235747</v>
          </cell>
          <cell r="E30">
            <v>36529.168183349691</v>
          </cell>
          <cell r="F30">
            <v>41835.616080596657</v>
          </cell>
          <cell r="G30">
            <v>31849.762206432672</v>
          </cell>
          <cell r="H30">
            <v>36958.933735556726</v>
          </cell>
          <cell r="I30">
            <v>34636.313005555297</v>
          </cell>
          <cell r="J30">
            <v>28967.965041445885</v>
          </cell>
          <cell r="K30">
            <v>40565.644927412111</v>
          </cell>
          <cell r="L30">
            <v>32499.289366849243</v>
          </cell>
        </row>
        <row r="31">
          <cell r="A31" t="str">
            <v>A1Z</v>
          </cell>
          <cell r="B31" t="str">
            <v>A1Z41 : Jardiniers salariés</v>
          </cell>
          <cell r="C31" t="str">
            <v>631a : Jardiniers</v>
          </cell>
          <cell r="D31">
            <v>121945.88941056911</v>
          </cell>
          <cell r="E31">
            <v>98451.723222400731</v>
          </cell>
          <cell r="F31">
            <v>103894.96255460006</v>
          </cell>
          <cell r="G31">
            <v>116427.19684397972</v>
          </cell>
          <cell r="H31">
            <v>112130.60789247544</v>
          </cell>
          <cell r="I31">
            <v>126197.8525626458</v>
          </cell>
          <cell r="J31">
            <v>119555.56935552247</v>
          </cell>
          <cell r="K31">
            <v>122271.05589646987</v>
          </cell>
          <cell r="L31">
            <v>124011.04297971503</v>
          </cell>
        </row>
        <row r="32">
          <cell r="A32" t="str">
            <v>A1Z</v>
          </cell>
          <cell r="B32" t="str">
            <v>A1Z42 : Viticulteurs arboricult. salariés</v>
          </cell>
          <cell r="C32" t="str">
            <v>691d : Ouvriers de la viticulture ou de l’arboriculture fruitière</v>
          </cell>
          <cell r="D32">
            <v>61209.447713415109</v>
          </cell>
          <cell r="E32">
            <v>64428.84578728507</v>
          </cell>
          <cell r="F32">
            <v>71959.618196282187</v>
          </cell>
          <cell r="G32">
            <v>63493.171540478077</v>
          </cell>
          <cell r="H32">
            <v>48608.947953391958</v>
          </cell>
          <cell r="I32">
            <v>64142.440569606973</v>
          </cell>
          <cell r="J32">
            <v>57990.065089456715</v>
          </cell>
          <cell r="K32">
            <v>60061.748266951807</v>
          </cell>
          <cell r="L32">
            <v>65576.529783836799</v>
          </cell>
        </row>
        <row r="33">
          <cell r="A33" t="str">
            <v>A2Z</v>
          </cell>
          <cell r="B33" t="str">
            <v>A2Z70 : Tech. et agts d'encadremt exp. agricoles</v>
          </cell>
          <cell r="C33" t="str">
            <v>471a : Techniciens d’étude et de conseil en agriculture, eaux et forêt</v>
          </cell>
          <cell r="D33">
            <v>21445.251557160911</v>
          </cell>
          <cell r="E33">
            <v>13273.805884601335</v>
          </cell>
          <cell r="F33">
            <v>14178.782347006574</v>
          </cell>
          <cell r="G33">
            <v>24590.214689143017</v>
          </cell>
          <cell r="H33">
            <v>26255.404662531098</v>
          </cell>
          <cell r="I33">
            <v>13041.08262369777</v>
          </cell>
          <cell r="J33">
            <v>18474.824410259684</v>
          </cell>
          <cell r="K33">
            <v>25059.718124689691</v>
          </cell>
          <cell r="L33">
            <v>20801.212136533359</v>
          </cell>
        </row>
        <row r="34">
          <cell r="A34" t="str">
            <v>A2Z</v>
          </cell>
          <cell r="B34" t="str">
            <v>A2Z70 : Tech. et agts d'encadremt exp. agricoles</v>
          </cell>
          <cell r="C34" t="str">
            <v>471b : Techniciens d’exploitation et de contrôle de la production en agriculture, eaux et forêt</v>
          </cell>
          <cell r="D34">
            <v>13731.1898458659</v>
          </cell>
          <cell r="E34">
            <v>13872.16904043238</v>
          </cell>
          <cell r="F34">
            <v>15067.044886477119</v>
          </cell>
          <cell r="G34">
            <v>9922.1551552265919</v>
          </cell>
          <cell r="H34">
            <v>9904.2110011683253</v>
          </cell>
          <cell r="I34">
            <v>13357.009832023594</v>
          </cell>
          <cell r="J34">
            <v>12571.901525358498</v>
          </cell>
          <cell r="K34">
            <v>13581.775355177166</v>
          </cell>
          <cell r="L34">
            <v>15039.892657062041</v>
          </cell>
        </row>
        <row r="35">
          <cell r="A35" t="str">
            <v>A2Z</v>
          </cell>
          <cell r="B35" t="str">
            <v>A2Z70 : Tech. et agts d'encadremt exp. agricoles</v>
          </cell>
          <cell r="C35" t="str">
            <v>480a : Contremaîtres et agents d’encadrement (non cadres) en agriculture, sylviculture</v>
          </cell>
          <cell r="D35">
            <v>14284.456510225289</v>
          </cell>
          <cell r="E35">
            <v>11416.795259860442</v>
          </cell>
          <cell r="F35">
            <v>9735.43581451112</v>
          </cell>
          <cell r="G35">
            <v>12992.51141778535</v>
          </cell>
          <cell r="H35">
            <v>10623.274748479113</v>
          </cell>
          <cell r="I35">
            <v>13725.299676251216</v>
          </cell>
          <cell r="J35">
            <v>16158.635964912113</v>
          </cell>
          <cell r="K35">
            <v>14063.64280582277</v>
          </cell>
          <cell r="L35">
            <v>12631.090759940986</v>
          </cell>
        </row>
        <row r="36">
          <cell r="A36" t="str">
            <v>A2Z</v>
          </cell>
          <cell r="B36" t="str">
            <v>A2Z90 : Ingénieurs, cadres tech. agriculture</v>
          </cell>
          <cell r="C36" t="str">
            <v>381a : Ingénieurs et cadres d’étude et d’exploitation de l’agriculture, la pêche, les eaux et forêts</v>
          </cell>
          <cell r="D36">
            <v>12330.763851657122</v>
          </cell>
          <cell r="E36">
            <v>7382.4278843559623</v>
          </cell>
          <cell r="F36">
            <v>10698.724266095791</v>
          </cell>
          <cell r="G36">
            <v>11801.036624117234</v>
          </cell>
          <cell r="H36">
            <v>13094.693244295349</v>
          </cell>
          <cell r="I36">
            <v>11309.325762741319</v>
          </cell>
          <cell r="J36">
            <v>15061.334417203065</v>
          </cell>
          <cell r="K36">
            <v>10737.289135625511</v>
          </cell>
          <cell r="L36">
            <v>11193.668002142791</v>
          </cell>
        </row>
        <row r="37">
          <cell r="A37" t="str">
            <v>A3Z</v>
          </cell>
          <cell r="B37" t="str">
            <v>A3Z00 : Marins pêcheurs aquaculteurs indép.</v>
          </cell>
          <cell r="C37" t="str">
            <v>122c : Patrons pêcheurs et aquaculteurs 0 à 9 salariés</v>
          </cell>
          <cell r="D37">
            <v>15698.904380314872</v>
          </cell>
          <cell r="E37">
            <v>9075.6335360441517</v>
          </cell>
          <cell r="F37">
            <v>6696.5319928273702</v>
          </cell>
          <cell r="G37">
            <v>8309.2451643861186</v>
          </cell>
          <cell r="H37">
            <v>8672.0202769630196</v>
          </cell>
          <cell r="I37">
            <v>3919.2105051493327</v>
          </cell>
          <cell r="J37">
            <v>9231.3993256830836</v>
          </cell>
          <cell r="K37">
            <v>18588.371354546391</v>
          </cell>
          <cell r="L37">
            <v>19276.942460715141</v>
          </cell>
        </row>
        <row r="38">
          <cell r="A38" t="str">
            <v>A3Z</v>
          </cell>
          <cell r="B38" t="str">
            <v>A3Z40 : Pêcheurs, aquaculteurs salariés</v>
          </cell>
          <cell r="C38" t="str">
            <v>692a : Marins-pêcheurs et Ouvriers de l’aquaculture</v>
          </cell>
          <cell r="D38">
            <v>9322.5185071872966</v>
          </cell>
          <cell r="E38">
            <v>10435.049163716631</v>
          </cell>
          <cell r="F38">
            <v>9824.3524491992157</v>
          </cell>
          <cell r="G38">
            <v>9872.3930980750611</v>
          </cell>
          <cell r="H38">
            <v>9773.7713354928565</v>
          </cell>
          <cell r="I38">
            <v>12379.399988592504</v>
          </cell>
          <cell r="J38">
            <v>11515.369698132306</v>
          </cell>
          <cell r="K38">
            <v>7299.0780842693184</v>
          </cell>
          <cell r="L38">
            <v>9153.1077391602648</v>
          </cell>
        </row>
        <row r="39">
          <cell r="A39" t="str">
            <v>A3Z</v>
          </cell>
          <cell r="B39" t="str">
            <v>A3Z41 : Marins salariés</v>
          </cell>
          <cell r="C39" t="str">
            <v>656a : Matelots de la marine marchande, capitaines et matelots timoniers de la navigation fluviale (salariés)</v>
          </cell>
          <cell r="D39">
            <v>4420.3024635962893</v>
          </cell>
          <cell r="E39">
            <v>4686.0728293292996</v>
          </cell>
          <cell r="F39">
            <v>3029.3826099933522</v>
          </cell>
          <cell r="G39">
            <v>5513.0831310535159</v>
          </cell>
          <cell r="H39">
            <v>5475.3811806633257</v>
          </cell>
          <cell r="I39">
            <v>4397.3637372148351</v>
          </cell>
          <cell r="J39">
            <v>5319.1372783937686</v>
          </cell>
          <cell r="K39">
            <v>4013.3211837308672</v>
          </cell>
          <cell r="L39">
            <v>3928.4489286642329</v>
          </cell>
        </row>
        <row r="40">
          <cell r="A40" t="str">
            <v>A3Z</v>
          </cell>
          <cell r="B40" t="str">
            <v>A3Z90 : Cadres de la marine</v>
          </cell>
          <cell r="C40" t="str">
            <v>389c : Officiers et cadres navigants techniques de la marine marchande</v>
          </cell>
          <cell r="D40">
            <v>1321.2236151038758</v>
          </cell>
          <cell r="E40">
            <v>1464.6616034904932</v>
          </cell>
          <cell r="F40">
            <v>2292.1536589156185</v>
          </cell>
          <cell r="G40">
            <v>800.35913540365209</v>
          </cell>
          <cell r="H40">
            <v>3222.9041921849125</v>
          </cell>
          <cell r="I40">
            <v>2436.2861021150898</v>
          </cell>
          <cell r="J40">
            <v>1024.1390404209042</v>
          </cell>
          <cell r="K40">
            <v>1312.535944888599</v>
          </cell>
          <cell r="L40">
            <v>1626.9958600021234</v>
          </cell>
        </row>
        <row r="41">
          <cell r="A41" t="str">
            <v>A3Z</v>
          </cell>
          <cell r="B41" t="str">
            <v>A3Z90 : Cadres de la marine</v>
          </cell>
          <cell r="C41" t="str">
            <v>480b : Maîtres d’équipage de la marine marchande et de la pêche</v>
          </cell>
          <cell r="D41">
            <v>1487.9385720895134</v>
          </cell>
          <cell r="E41">
            <v>2229.4940933440994</v>
          </cell>
          <cell r="F41">
            <v>4125.2768644996413</v>
          </cell>
          <cell r="G41">
            <v>3794.6562269184956</v>
          </cell>
          <cell r="H41">
            <v>964.49996829638087</v>
          </cell>
          <cell r="I41">
            <v>1355.8401870448051</v>
          </cell>
          <cell r="J41">
            <v>2312.6715224432901</v>
          </cell>
          <cell r="K41">
            <v>991.10421755680159</v>
          </cell>
          <cell r="L41">
            <v>1160.0399762684488</v>
          </cell>
        </row>
        <row r="42">
          <cell r="A42" t="str">
            <v>B0Z</v>
          </cell>
          <cell r="B42" t="str">
            <v>B0Z20 : ONQ TP béton extraction</v>
          </cell>
          <cell r="C42" t="str">
            <v>671a : Ouvriers non qualifiés des travaux publics de l’État et des collectivités locales</v>
          </cell>
          <cell r="D42">
            <v>29559.30090806463</v>
          </cell>
          <cell r="E42">
            <v>16608.046639245164</v>
          </cell>
          <cell r="F42">
            <v>18628.072349662547</v>
          </cell>
          <cell r="G42">
            <v>15044.495905842845</v>
          </cell>
          <cell r="H42">
            <v>27464.880957933692</v>
          </cell>
          <cell r="I42">
            <v>25741.54467873411</v>
          </cell>
          <cell r="J42">
            <v>26972.041473672263</v>
          </cell>
          <cell r="K42">
            <v>30169.621068849025</v>
          </cell>
          <cell r="L42">
            <v>31536.240181672601</v>
          </cell>
        </row>
        <row r="43">
          <cell r="A43" t="str">
            <v>B0Z</v>
          </cell>
          <cell r="B43" t="str">
            <v>B0Z20 : ONQ TP béton extraction</v>
          </cell>
          <cell r="C43" t="str">
            <v>671b : Ouvriers non qualifiés des travaux publics, du travail du béton et de l’extraction, hors État et collectivités locales</v>
          </cell>
          <cell r="D43">
            <v>56566.136549532974</v>
          </cell>
          <cell r="E43">
            <v>47011.110127318156</v>
          </cell>
          <cell r="F43">
            <v>48110.585271580756</v>
          </cell>
          <cell r="G43">
            <v>55290.10196697335</v>
          </cell>
          <cell r="H43">
            <v>59381.532114037233</v>
          </cell>
          <cell r="I43">
            <v>59050.379751793567</v>
          </cell>
          <cell r="J43">
            <v>50703.65390574975</v>
          </cell>
          <cell r="K43">
            <v>59252.004726830528</v>
          </cell>
          <cell r="L43">
            <v>59742.751016018658</v>
          </cell>
        </row>
        <row r="44">
          <cell r="A44" t="str">
            <v>B0Z</v>
          </cell>
          <cell r="B44" t="str">
            <v>B0Z21 : ONQ gros œuvre bâtiment</v>
          </cell>
          <cell r="C44" t="str">
            <v>681a : Ouvriers non qualifiés du gros oeuvre du bâtiment</v>
          </cell>
          <cell r="D44">
            <v>134896.51215786263</v>
          </cell>
          <cell r="E44">
            <v>102327.06433054687</v>
          </cell>
          <cell r="F44">
            <v>117976.26026492038</v>
          </cell>
          <cell r="G44">
            <v>126780.6990791781</v>
          </cell>
          <cell r="H44">
            <v>129806.59667462099</v>
          </cell>
          <cell r="I44">
            <v>132606.8834881236</v>
          </cell>
          <cell r="J44">
            <v>146027.47192144691</v>
          </cell>
          <cell r="K44">
            <v>123809.80609393815</v>
          </cell>
          <cell r="L44">
            <v>134852.25845820282</v>
          </cell>
        </row>
        <row r="45">
          <cell r="A45" t="str">
            <v>B1Z</v>
          </cell>
          <cell r="B45" t="str">
            <v>B1Z40 : OQ TP béton extraction</v>
          </cell>
          <cell r="C45" t="str">
            <v>211h : Artisans en terrassement, travaux publics</v>
          </cell>
          <cell r="D45">
            <v>7889.0749789057336</v>
          </cell>
          <cell r="E45">
            <v>4034.9628159443587</v>
          </cell>
          <cell r="F45">
            <v>4763.4021300935274</v>
          </cell>
          <cell r="G45">
            <v>6137.3498470464046</v>
          </cell>
          <cell r="H45">
            <v>7474.4203111328097</v>
          </cell>
          <cell r="I45">
            <v>9749.7370748475696</v>
          </cell>
          <cell r="J45">
            <v>7665.1704010809217</v>
          </cell>
          <cell r="K45">
            <v>7941.5625187948481</v>
          </cell>
          <cell r="L45">
            <v>8060.4920168414319</v>
          </cell>
        </row>
        <row r="46">
          <cell r="A46" t="str">
            <v>B1Z</v>
          </cell>
          <cell r="B46" t="str">
            <v>B1Z40 : OQ TP béton extraction</v>
          </cell>
          <cell r="C46" t="str">
            <v>621a : Chefs d’équipe du gros oeuvre et des travaux publics</v>
          </cell>
          <cell r="D46">
            <v>6409.2990072122038</v>
          </cell>
          <cell r="E46">
            <v>8956.1838264000889</v>
          </cell>
          <cell r="F46">
            <v>7259.8718305071052</v>
          </cell>
          <cell r="G46">
            <v>8588.8041496426686</v>
          </cell>
          <cell r="H46">
            <v>5228.6358371405613</v>
          </cell>
          <cell r="I46">
            <v>2530.9068196727803</v>
          </cell>
          <cell r="J46">
            <v>7292.7655014956817</v>
          </cell>
          <cell r="K46">
            <v>5919.9339925805361</v>
          </cell>
          <cell r="L46">
            <v>6015.1975275603936</v>
          </cell>
        </row>
        <row r="47">
          <cell r="A47" t="str">
            <v>B1Z</v>
          </cell>
          <cell r="B47" t="str">
            <v>B1Z40 : OQ TP béton extraction</v>
          </cell>
          <cell r="C47" t="str">
            <v>621b : Ouvriers qualifiés du travail du béton</v>
          </cell>
          <cell r="D47">
            <v>39210.163697771874</v>
          </cell>
          <cell r="E47">
            <v>28502.744487134976</v>
          </cell>
          <cell r="F47">
            <v>23665.229594431046</v>
          </cell>
          <cell r="G47">
            <v>20708.800982025125</v>
          </cell>
          <cell r="H47">
            <v>25534.209134386743</v>
          </cell>
          <cell r="I47">
            <v>32329.84404453768</v>
          </cell>
          <cell r="J47">
            <v>37284.919931104843</v>
          </cell>
          <cell r="K47">
            <v>41405.233909010021</v>
          </cell>
          <cell r="L47">
            <v>38940.337253200771</v>
          </cell>
        </row>
        <row r="48">
          <cell r="A48" t="str">
            <v>B1Z</v>
          </cell>
          <cell r="B48" t="str">
            <v>B1Z40 : OQ TP béton extraction</v>
          </cell>
          <cell r="C48" t="str">
            <v>621d : Ouvriers des travaux publics en installations électriques et de télécommunications</v>
          </cell>
          <cell r="D48">
            <v>4654.6522904156345</v>
          </cell>
          <cell r="E48">
            <v>8888.6877654618747</v>
          </cell>
          <cell r="F48">
            <v>8150.5854924914229</v>
          </cell>
          <cell r="G48">
            <v>9634.633194826547</v>
          </cell>
          <cell r="H48">
            <v>13320.710584618815</v>
          </cell>
          <cell r="I48">
            <v>6670.7854643098453</v>
          </cell>
          <cell r="J48">
            <v>4833.7505173253421</v>
          </cell>
          <cell r="K48">
            <v>5048.088776534938</v>
          </cell>
          <cell r="L48">
            <v>4082.1175773866221</v>
          </cell>
        </row>
        <row r="49">
          <cell r="A49" t="str">
            <v>B1Z</v>
          </cell>
          <cell r="B49" t="str">
            <v>B1Z40 : OQ TP béton extraction</v>
          </cell>
          <cell r="C49" t="str">
            <v>621e : Autres Ouvriers qualifiés des travaux publics</v>
          </cell>
          <cell r="D49">
            <v>28833.666383397231</v>
          </cell>
          <cell r="E49">
            <v>26203.639415361915</v>
          </cell>
          <cell r="F49">
            <v>30344.618725825178</v>
          </cell>
          <cell r="G49">
            <v>33790.905013531745</v>
          </cell>
          <cell r="H49">
            <v>22284.954776557839</v>
          </cell>
          <cell r="I49">
            <v>20863.399128278968</v>
          </cell>
          <cell r="J49">
            <v>23515.947052445837</v>
          </cell>
          <cell r="K49">
            <v>29964.153321215035</v>
          </cell>
          <cell r="L49">
            <v>33020.898776530827</v>
          </cell>
        </row>
        <row r="50">
          <cell r="A50" t="str">
            <v>B1Z</v>
          </cell>
          <cell r="B50" t="str">
            <v>B1Z40 : OQ TP béton extraction</v>
          </cell>
          <cell r="C50" t="str">
            <v>621f : Ouvriers qualifiés des travaux publics (salariés de l’État et des collectivités locales)</v>
          </cell>
          <cell r="D50">
            <v>25354.705029105342</v>
          </cell>
          <cell r="E50">
            <v>25885.214253793452</v>
          </cell>
          <cell r="F50">
            <v>26544.048212356058</v>
          </cell>
          <cell r="G50">
            <v>23064.021813576754</v>
          </cell>
          <cell r="H50">
            <v>24437.404580553932</v>
          </cell>
          <cell r="I50">
            <v>29928.031297958642</v>
          </cell>
          <cell r="J50">
            <v>34112.554294006244</v>
          </cell>
          <cell r="K50">
            <v>22786.112094648135</v>
          </cell>
          <cell r="L50">
            <v>19165.448698661643</v>
          </cell>
        </row>
        <row r="51">
          <cell r="A51" t="str">
            <v>B1Z</v>
          </cell>
          <cell r="B51" t="str">
            <v>B1Z40 : OQ TP béton extraction</v>
          </cell>
          <cell r="C51" t="str">
            <v>621g : Mineurs de fond qualifiés et autres Ouvriers qualifiés des industries d’extraction (carrières, pétrole, gaz...)</v>
          </cell>
          <cell r="D51">
            <v>1584.1414515340114</v>
          </cell>
          <cell r="E51">
            <v>5166.5346298389913</v>
          </cell>
          <cell r="F51">
            <v>6331.6351110822989</v>
          </cell>
          <cell r="G51">
            <v>5193.2666291737805</v>
          </cell>
          <cell r="H51">
            <v>2718.7605952885601</v>
          </cell>
          <cell r="I51">
            <v>2557.4646926097712</v>
          </cell>
          <cell r="J51">
            <v>1613.7022354153492</v>
          </cell>
          <cell r="K51">
            <v>1156.1558752961018</v>
          </cell>
          <cell r="L51">
            <v>1982.5662438905831</v>
          </cell>
        </row>
        <row r="52">
          <cell r="A52" t="str">
            <v>B2Z</v>
          </cell>
          <cell r="B52" t="str">
            <v>B2Z40 : Maçons</v>
          </cell>
          <cell r="C52" t="str">
            <v>211a : Artisans maçons</v>
          </cell>
          <cell r="D52">
            <v>82830.094273617477</v>
          </cell>
          <cell r="E52">
            <v>78601.98636741341</v>
          </cell>
          <cell r="F52">
            <v>79334.896359327002</v>
          </cell>
          <cell r="G52">
            <v>72099.949200307747</v>
          </cell>
          <cell r="H52">
            <v>77560.827674907996</v>
          </cell>
          <cell r="I52">
            <v>79903.698171882992</v>
          </cell>
          <cell r="J52">
            <v>74564.482336839865</v>
          </cell>
          <cell r="K52">
            <v>79622.583828811883</v>
          </cell>
          <cell r="L52">
            <v>94303.216655200682</v>
          </cell>
        </row>
        <row r="53">
          <cell r="A53" t="str">
            <v>B2Z</v>
          </cell>
          <cell r="B53" t="str">
            <v>B2Z40 : Maçons</v>
          </cell>
          <cell r="C53" t="str">
            <v>632a : Maçons qualifiés</v>
          </cell>
          <cell r="D53">
            <v>219642.3892258218</v>
          </cell>
          <cell r="E53">
            <v>204086.02966284627</v>
          </cell>
          <cell r="F53">
            <v>192275.40160598507</v>
          </cell>
          <cell r="G53">
            <v>187267.05309613238</v>
          </cell>
          <cell r="H53">
            <v>198346.30759131606</v>
          </cell>
          <cell r="I53">
            <v>204974.81221297212</v>
          </cell>
          <cell r="J53">
            <v>236154.18457585573</v>
          </cell>
          <cell r="K53">
            <v>217590.11657246339</v>
          </cell>
          <cell r="L53">
            <v>205182.86652914621</v>
          </cell>
        </row>
        <row r="54">
          <cell r="A54" t="str">
            <v>B2Z</v>
          </cell>
          <cell r="B54" t="str">
            <v>B2Z41 : Prof. travail de la pierre et mat.associés</v>
          </cell>
          <cell r="C54" t="str">
            <v>214d : Artisans de fabrication en matériaux de construction (hors artisanat d’art)</v>
          </cell>
          <cell r="D54">
            <v>3893.725127206053</v>
          </cell>
          <cell r="E54">
            <v>5891.1570759933247</v>
          </cell>
          <cell r="F54">
            <v>8208.3284672047466</v>
          </cell>
          <cell r="G54">
            <v>6590.6018142027888</v>
          </cell>
          <cell r="H54">
            <v>7042.6992080828531</v>
          </cell>
          <cell r="I54">
            <v>3632.6291551918089</v>
          </cell>
          <cell r="J54">
            <v>5795.1296676531247</v>
          </cell>
          <cell r="K54">
            <v>1891.954299139144</v>
          </cell>
          <cell r="L54">
            <v>3994.0914148258912</v>
          </cell>
        </row>
        <row r="55">
          <cell r="A55" t="str">
            <v>B2Z</v>
          </cell>
          <cell r="B55" t="str">
            <v>B2Z41 : Prof. travail de la pierre et mat.associés</v>
          </cell>
          <cell r="C55" t="str">
            <v>632b : Ouvriers qualifiés du travail de la pierre</v>
          </cell>
          <cell r="D55">
            <v>9399.4835485593158</v>
          </cell>
          <cell r="E55">
            <v>6570.1550979271242</v>
          </cell>
          <cell r="F55">
            <v>8914.3399968028516</v>
          </cell>
          <cell r="G55">
            <v>11317.519263386695</v>
          </cell>
          <cell r="H55">
            <v>10261.716314193432</v>
          </cell>
          <cell r="I55">
            <v>6316.2352462166637</v>
          </cell>
          <cell r="J55">
            <v>13494.34427205779</v>
          </cell>
          <cell r="K55">
            <v>8450.3138687050105</v>
          </cell>
          <cell r="L55">
            <v>6253.792504915149</v>
          </cell>
        </row>
        <row r="56">
          <cell r="A56" t="str">
            <v>B2Z</v>
          </cell>
          <cell r="B56" t="str">
            <v>B2Z42 : Charpentiers (métal)</v>
          </cell>
          <cell r="C56" t="str">
            <v>624d : Monteurs qualifiés en structures métalliques</v>
          </cell>
          <cell r="D56">
            <v>15515.447142289326</v>
          </cell>
          <cell r="E56">
            <v>15634.599944348043</v>
          </cell>
          <cell r="F56">
            <v>11946.470151966136</v>
          </cell>
          <cell r="G56">
            <v>12431.912020811298</v>
          </cell>
          <cell r="H56">
            <v>13515.363450136285</v>
          </cell>
          <cell r="I56">
            <v>15145.455895567717</v>
          </cell>
          <cell r="J56">
            <v>13719.535728811479</v>
          </cell>
          <cell r="K56">
            <v>16038.609894609637</v>
          </cell>
          <cell r="L56">
            <v>16788.195803446866</v>
          </cell>
        </row>
        <row r="57">
          <cell r="A57" t="str">
            <v>B2Z</v>
          </cell>
          <cell r="B57" t="str">
            <v>B2Z43 : Charpentiers (bois)</v>
          </cell>
          <cell r="C57" t="str">
            <v>632c : Charpentiers en bois qualifiés</v>
          </cell>
          <cell r="D57">
            <v>19023.659419899301</v>
          </cell>
          <cell r="E57">
            <v>15117.789413722428</v>
          </cell>
          <cell r="F57">
            <v>20647.375273490572</v>
          </cell>
          <cell r="G57">
            <v>21793.961073003389</v>
          </cell>
          <cell r="H57">
            <v>15561.103674124432</v>
          </cell>
          <cell r="I57">
            <v>15887.550625299649</v>
          </cell>
          <cell r="J57">
            <v>22875.447647967943</v>
          </cell>
          <cell r="K57">
            <v>19480.079243163458</v>
          </cell>
          <cell r="L57">
            <v>14715.451368566504</v>
          </cell>
        </row>
        <row r="58">
          <cell r="A58" t="str">
            <v>B2Z</v>
          </cell>
          <cell r="B58" t="str">
            <v>B2Z44 : Couvreurs</v>
          </cell>
          <cell r="C58" t="str">
            <v>211c : Artisans couvreurs</v>
          </cell>
          <cell r="D58">
            <v>13664.169990551398</v>
          </cell>
          <cell r="E58">
            <v>14331.855617449353</v>
          </cell>
          <cell r="F58">
            <v>14358.485172571027</v>
          </cell>
          <cell r="G58">
            <v>18807.966870515163</v>
          </cell>
          <cell r="H58">
            <v>22426.747956244591</v>
          </cell>
          <cell r="I58">
            <v>13178.695105310937</v>
          </cell>
          <cell r="J58">
            <v>11806.924410310359</v>
          </cell>
          <cell r="K58">
            <v>13243.432082223999</v>
          </cell>
          <cell r="L58">
            <v>15942.153479119836</v>
          </cell>
        </row>
        <row r="59">
          <cell r="A59" t="str">
            <v>B2Z</v>
          </cell>
          <cell r="B59" t="str">
            <v>B2Z44 : Couvreurs</v>
          </cell>
          <cell r="C59" t="str">
            <v>632e : Couvreurs qualifiés</v>
          </cell>
          <cell r="D59">
            <v>34751.89162001486</v>
          </cell>
          <cell r="E59">
            <v>36466.934631242373</v>
          </cell>
          <cell r="F59">
            <v>37193.466535317821</v>
          </cell>
          <cell r="G59">
            <v>25502.153223359997</v>
          </cell>
          <cell r="H59">
            <v>26195.947392335234</v>
          </cell>
          <cell r="I59">
            <v>33908.843157084659</v>
          </cell>
          <cell r="J59">
            <v>38067.727863736094</v>
          </cell>
          <cell r="K59">
            <v>32312.429190886396</v>
          </cell>
          <cell r="L59">
            <v>33875.517805422096</v>
          </cell>
        </row>
        <row r="60">
          <cell r="A60" t="str">
            <v>B3Z</v>
          </cell>
          <cell r="B60" t="str">
            <v>B3Z20 : ONQ second œuvre bâtiment</v>
          </cell>
          <cell r="C60" t="str">
            <v>681b : Ouvriers non qualifiés du second oeuvre du bâtiment</v>
          </cell>
          <cell r="D60">
            <v>136860.92652854678</v>
          </cell>
          <cell r="E60">
            <v>132630.19702477398</v>
          </cell>
          <cell r="F60">
            <v>150454.49464248589</v>
          </cell>
          <cell r="G60">
            <v>169438.01707489407</v>
          </cell>
          <cell r="H60">
            <v>167016.90118868707</v>
          </cell>
          <cell r="I60">
            <v>144116.88018129053</v>
          </cell>
          <cell r="J60">
            <v>146437.90217482758</v>
          </cell>
          <cell r="K60">
            <v>127628.03961780122</v>
          </cell>
          <cell r="L60">
            <v>136516.83779301157</v>
          </cell>
        </row>
        <row r="61">
          <cell r="A61" t="str">
            <v>B4Z</v>
          </cell>
          <cell r="B61" t="str">
            <v>B4Z41 : Plombiers, chauffagistes</v>
          </cell>
          <cell r="C61" t="str">
            <v>211d : Artisans plombiers, chauffagistes</v>
          </cell>
          <cell r="D61">
            <v>46321.340413219528</v>
          </cell>
          <cell r="E61">
            <v>36073.387498668984</v>
          </cell>
          <cell r="F61">
            <v>36855.852650794382</v>
          </cell>
          <cell r="G61">
            <v>46117.802925384145</v>
          </cell>
          <cell r="H61">
            <v>44210.948606738049</v>
          </cell>
          <cell r="I61">
            <v>42092.139792800888</v>
          </cell>
          <cell r="J61">
            <v>41872.154609522491</v>
          </cell>
          <cell r="K61">
            <v>50110.488113614425</v>
          </cell>
          <cell r="L61">
            <v>46981.378516521676</v>
          </cell>
        </row>
        <row r="62">
          <cell r="A62" t="str">
            <v>B4Z</v>
          </cell>
          <cell r="B62" t="str">
            <v>B4Z41 : Plombiers, chauffagistes</v>
          </cell>
          <cell r="C62" t="str">
            <v>632f : Plombiers et chauffagistes qualifiés</v>
          </cell>
          <cell r="D62">
            <v>87507.447226163742</v>
          </cell>
          <cell r="E62">
            <v>66899.587195789121</v>
          </cell>
          <cell r="F62">
            <v>77873.780825580732</v>
          </cell>
          <cell r="G62">
            <v>81152.39994950137</v>
          </cell>
          <cell r="H62">
            <v>81813.599490045613</v>
          </cell>
          <cell r="I62">
            <v>86325.821129916687</v>
          </cell>
          <cell r="J62">
            <v>96829.017318979342</v>
          </cell>
          <cell r="K62">
            <v>88954.53647906729</v>
          </cell>
          <cell r="L62">
            <v>76738.78788044455</v>
          </cell>
        </row>
        <row r="63">
          <cell r="A63" t="str">
            <v>B4Z</v>
          </cell>
          <cell r="B63" t="str">
            <v>B4Z42 : Menuisiers et ouvriers agencemt isolation</v>
          </cell>
          <cell r="C63" t="str">
            <v>632d : Menuisiers qualifiés du bâtiment</v>
          </cell>
          <cell r="D63">
            <v>37275.804803456049</v>
          </cell>
          <cell r="E63">
            <v>71084.983509861675</v>
          </cell>
          <cell r="F63">
            <v>59150.964671792841</v>
          </cell>
          <cell r="G63">
            <v>65253.254910067953</v>
          </cell>
          <cell r="H63">
            <v>81925.637951300829</v>
          </cell>
          <cell r="I63">
            <v>64200.019989813751</v>
          </cell>
          <cell r="J63">
            <v>54949.725068819134</v>
          </cell>
          <cell r="K63">
            <v>28541.112991907103</v>
          </cell>
          <cell r="L63">
            <v>28336.576349641913</v>
          </cell>
        </row>
        <row r="64">
          <cell r="A64" t="str">
            <v>B4Z</v>
          </cell>
          <cell r="B64" t="str">
            <v>B4Z42 : Menuisiers et ouvriers agencemt isolation</v>
          </cell>
          <cell r="C64" t="str">
            <v>211b : Artisans menuisiers du bâtiment, charpentiers en bois</v>
          </cell>
          <cell r="D64">
            <v>47583.626712220575</v>
          </cell>
          <cell r="E64">
            <v>39485.540661513565</v>
          </cell>
          <cell r="F64">
            <v>26183.956068607717</v>
          </cell>
          <cell r="G64">
            <v>39840.159739255272</v>
          </cell>
          <cell r="H64">
            <v>41622.45219127991</v>
          </cell>
          <cell r="I64">
            <v>46566.982311314525</v>
          </cell>
          <cell r="J64">
            <v>48408.653994835731</v>
          </cell>
          <cell r="K64">
            <v>45703.009606975822</v>
          </cell>
          <cell r="L64">
            <v>48639.216534850166</v>
          </cell>
        </row>
        <row r="65">
          <cell r="A65" t="str">
            <v>B4Z</v>
          </cell>
          <cell r="B65" t="str">
            <v>B4Z42 : Menuisiers et ouvriers agencemt isolation</v>
          </cell>
          <cell r="C65" t="str">
            <v>632j : Monteurs qualifiés en agencement, isolation</v>
          </cell>
          <cell r="D65">
            <v>19994.261184543258</v>
          </cell>
          <cell r="E65">
            <v>22171.591998664622</v>
          </cell>
          <cell r="F65">
            <v>23460.59243586602</v>
          </cell>
          <cell r="G65">
            <v>23471.494108846255</v>
          </cell>
          <cell r="H65">
            <v>28889.971439946614</v>
          </cell>
          <cell r="I65">
            <v>22975.29322415543</v>
          </cell>
          <cell r="J65">
            <v>20521.172873823874</v>
          </cell>
          <cell r="K65">
            <v>16288.018914074515</v>
          </cell>
          <cell r="L65">
            <v>23173.591765731391</v>
          </cell>
        </row>
        <row r="66">
          <cell r="A66" t="str">
            <v>B4Z</v>
          </cell>
          <cell r="B66" t="str">
            <v>B4Z43 : Électriciens du bâtiment</v>
          </cell>
          <cell r="C66" t="str">
            <v>211e : Artisans électriciens du bâtiment</v>
          </cell>
          <cell r="D66">
            <v>41048.889444478154</v>
          </cell>
          <cell r="E66">
            <v>32453.215062957996</v>
          </cell>
          <cell r="F66">
            <v>27188.740990788476</v>
          </cell>
          <cell r="G66">
            <v>29143.52315228893</v>
          </cell>
          <cell r="H66">
            <v>40962.254063959313</v>
          </cell>
          <cell r="I66">
            <v>40679.884881951024</v>
          </cell>
          <cell r="J66">
            <v>39692.428723410754</v>
          </cell>
          <cell r="K66">
            <v>43312.441830024494</v>
          </cell>
          <cell r="L66">
            <v>40141.797779999215</v>
          </cell>
        </row>
        <row r="67">
          <cell r="A67" t="str">
            <v>B4Z</v>
          </cell>
          <cell r="B67" t="str">
            <v>B4Z43 : Électriciens du bâtiment</v>
          </cell>
          <cell r="C67" t="str">
            <v>633a : Électriciens qualifiés de type artisanal (y.c. bâtiment)</v>
          </cell>
          <cell r="D67">
            <v>98065.438254620778</v>
          </cell>
          <cell r="E67">
            <v>98006.030139092793</v>
          </cell>
          <cell r="F67">
            <v>101111.6700336331</v>
          </cell>
          <cell r="G67">
            <v>93367.353533336427</v>
          </cell>
          <cell r="H67">
            <v>111357.63151560242</v>
          </cell>
          <cell r="I67">
            <v>113120.35361110666</v>
          </cell>
          <cell r="J67">
            <v>102556.21482321899</v>
          </cell>
          <cell r="K67">
            <v>99764.656731865092</v>
          </cell>
          <cell r="L67">
            <v>91875.443208778262</v>
          </cell>
        </row>
        <row r="68">
          <cell r="A68" t="str">
            <v>B4Z</v>
          </cell>
          <cell r="B68" t="str">
            <v>B4Z44 : OQ peinture finition</v>
          </cell>
          <cell r="C68" t="str">
            <v>211f : Artisans de la peinture et des finitions du bâtiment</v>
          </cell>
          <cell r="D68">
            <v>79188.554398758715</v>
          </cell>
          <cell r="E68">
            <v>82227.345753147776</v>
          </cell>
          <cell r="F68">
            <v>79233.44809204989</v>
          </cell>
          <cell r="G68">
            <v>74155.579241602827</v>
          </cell>
          <cell r="H68">
            <v>82756.786049006318</v>
          </cell>
          <cell r="I68">
            <v>71964.927221088103</v>
          </cell>
          <cell r="J68">
            <v>69439.354375492738</v>
          </cell>
          <cell r="K68">
            <v>82699.848825137058</v>
          </cell>
          <cell r="L68">
            <v>85426.45999564635</v>
          </cell>
        </row>
        <row r="69">
          <cell r="A69" t="str">
            <v>B4Z</v>
          </cell>
          <cell r="B69" t="str">
            <v>B4Z44 : OQ peinture finition</v>
          </cell>
          <cell r="C69" t="str">
            <v>632g : Peintres et Ouvriers qualifiés de pose de revêtements sur supports verticaux</v>
          </cell>
          <cell r="D69">
            <v>71398.239422253813</v>
          </cell>
          <cell r="E69">
            <v>77413.710051900751</v>
          </cell>
          <cell r="F69">
            <v>81079.483045580972</v>
          </cell>
          <cell r="G69">
            <v>71522.712172242202</v>
          </cell>
          <cell r="H69">
            <v>72420.018064846503</v>
          </cell>
          <cell r="I69">
            <v>77897.189074439186</v>
          </cell>
          <cell r="J69">
            <v>82656.977601412611</v>
          </cell>
          <cell r="K69">
            <v>72355.128534041854</v>
          </cell>
          <cell r="L69">
            <v>59182.612131306989</v>
          </cell>
        </row>
        <row r="70">
          <cell r="A70" t="str">
            <v>B4Z</v>
          </cell>
          <cell r="B70" t="str">
            <v>B4Z44 : OQ peinture finition</v>
          </cell>
          <cell r="C70" t="str">
            <v>632h : Soliers moquetteurs et Ouvriers qualifiés de pose de revêtements souples sur supports horizontaux</v>
          </cell>
          <cell r="D70">
            <v>4349.6648540262313</v>
          </cell>
          <cell r="E70">
            <v>3267.5506496562439</v>
          </cell>
          <cell r="F70">
            <v>6568.0584810732707</v>
          </cell>
          <cell r="G70">
            <v>3257.8848500172398</v>
          </cell>
          <cell r="H70">
            <v>2628.1968888900046</v>
          </cell>
          <cell r="I70">
            <v>4155.4237575516308</v>
          </cell>
          <cell r="J70">
            <v>4684.7199298441747</v>
          </cell>
          <cell r="K70">
            <v>4746.5281965013637</v>
          </cell>
          <cell r="L70">
            <v>3617.7464357331573</v>
          </cell>
        </row>
        <row r="71">
          <cell r="A71" t="str">
            <v>B5Z</v>
          </cell>
          <cell r="B71" t="str">
            <v>B5Z40 : Conducteurs d'engins bât TP</v>
          </cell>
          <cell r="C71" t="str">
            <v>621c : Conducteurs qualifiés d’engins de chantiers du bâtiment et des travaux publics</v>
          </cell>
          <cell r="D71">
            <v>60902.72347279211</v>
          </cell>
          <cell r="E71">
            <v>56255.690100921624</v>
          </cell>
          <cell r="F71">
            <v>55305.804105618554</v>
          </cell>
          <cell r="G71">
            <v>49383.76121751943</v>
          </cell>
          <cell r="H71">
            <v>52063.188482372672</v>
          </cell>
          <cell r="I71">
            <v>62304.644992270638</v>
          </cell>
          <cell r="J71">
            <v>61740.931124446011</v>
          </cell>
          <cell r="K71">
            <v>65162.451667567919</v>
          </cell>
          <cell r="L71">
            <v>55804.787626362398</v>
          </cell>
        </row>
        <row r="72">
          <cell r="A72" t="str">
            <v>B5Z</v>
          </cell>
          <cell r="B72" t="str">
            <v>B5Z40 : Conducteurs d'engins bât TP</v>
          </cell>
          <cell r="C72" t="str">
            <v>651a : Conducteurs d’engin lourd de levage</v>
          </cell>
          <cell r="D72">
            <v>16956.97901568572</v>
          </cell>
          <cell r="E72">
            <v>16574.983639112263</v>
          </cell>
          <cell r="F72">
            <v>21918.401506838178</v>
          </cell>
          <cell r="G72">
            <v>16944.826711590904</v>
          </cell>
          <cell r="H72">
            <v>16500.308299002103</v>
          </cell>
          <cell r="I72">
            <v>18818.923931998521</v>
          </cell>
          <cell r="J72">
            <v>19872.27825947772</v>
          </cell>
          <cell r="K72">
            <v>17126.737642918026</v>
          </cell>
          <cell r="L72">
            <v>13871.921144661415</v>
          </cell>
        </row>
        <row r="73">
          <cell r="A73" t="str">
            <v>B6Z</v>
          </cell>
          <cell r="B73" t="str">
            <v>B6Z70 : Géomètres</v>
          </cell>
          <cell r="C73" t="str">
            <v>472b : Géomètres, topographes</v>
          </cell>
          <cell r="D73">
            <v>13662.078892063677</v>
          </cell>
          <cell r="E73">
            <v>14187.277786141367</v>
          </cell>
          <cell r="F73">
            <v>12163.069536781733</v>
          </cell>
          <cell r="G73">
            <v>12695.412051408272</v>
          </cell>
          <cell r="H73">
            <v>16160.058179366082</v>
          </cell>
          <cell r="I73">
            <v>18428.851855198162</v>
          </cell>
          <cell r="J73">
            <v>18924.495293405271</v>
          </cell>
          <cell r="K73">
            <v>9546.2327571554779</v>
          </cell>
          <cell r="L73">
            <v>12515.508625630282</v>
          </cell>
        </row>
        <row r="74">
          <cell r="A74" t="str">
            <v>B6Z</v>
          </cell>
          <cell r="B74" t="str">
            <v>B6Z71 : Tech. et chargés d'études bât TP</v>
          </cell>
          <cell r="C74" t="str">
            <v>211j : Entrepreneurs en parcs et jardins, paysagistes</v>
          </cell>
          <cell r="D74">
            <v>25728.291696415461</v>
          </cell>
          <cell r="E74">
            <v>11171.186368442724</v>
          </cell>
          <cell r="F74">
            <v>14539.285854182128</v>
          </cell>
          <cell r="G74">
            <v>11349.019697293856</v>
          </cell>
          <cell r="H74">
            <v>11214.678730421265</v>
          </cell>
          <cell r="I74">
            <v>15191.239399280545</v>
          </cell>
          <cell r="J74">
            <v>23475.657289139537</v>
          </cell>
          <cell r="K74">
            <v>20847.96199607326</v>
          </cell>
          <cell r="L74">
            <v>32861.255804033586</v>
          </cell>
        </row>
        <row r="75">
          <cell r="A75" t="str">
            <v>B6Z</v>
          </cell>
          <cell r="B75" t="str">
            <v>B6Z71 : Tech. et chargés d'études bât TP</v>
          </cell>
          <cell r="C75" t="str">
            <v>472c : Métreurs et techniciens divers du bâtiment et des travaux publics</v>
          </cell>
          <cell r="D75">
            <v>99506.60551648261</v>
          </cell>
          <cell r="E75">
            <v>83056.312477675558</v>
          </cell>
          <cell r="F75">
            <v>76774.292975022661</v>
          </cell>
          <cell r="G75">
            <v>66443.489131242546</v>
          </cell>
          <cell r="H75">
            <v>71521.21653401092</v>
          </cell>
          <cell r="I75">
            <v>87957.672262909677</v>
          </cell>
          <cell r="J75">
            <v>93736.229152137777</v>
          </cell>
          <cell r="K75">
            <v>100831.3630199786</v>
          </cell>
          <cell r="L75">
            <v>103952.22437733143</v>
          </cell>
        </row>
        <row r="76">
          <cell r="A76" t="str">
            <v>B6Z</v>
          </cell>
          <cell r="B76" t="str">
            <v>B6Z71 : Tech. et chargés d'études bât TP</v>
          </cell>
          <cell r="C76" t="str">
            <v>472d : Techniciens des travaux publics de l’État et des collectivités locales</v>
          </cell>
          <cell r="D76">
            <v>50798.538429313987</v>
          </cell>
          <cell r="E76">
            <v>42842.130883477075</v>
          </cell>
          <cell r="F76">
            <v>37231.384395451765</v>
          </cell>
          <cell r="G76">
            <v>44264.285207519497</v>
          </cell>
          <cell r="H76">
            <v>45345.812765177267</v>
          </cell>
          <cell r="I76">
            <v>39294.771793549786</v>
          </cell>
          <cell r="J76">
            <v>55935.083130999243</v>
          </cell>
          <cell r="K76">
            <v>48084.553530086021</v>
          </cell>
          <cell r="L76">
            <v>48375.978626856704</v>
          </cell>
        </row>
        <row r="77">
          <cell r="A77" t="str">
            <v>B6Z</v>
          </cell>
          <cell r="B77" t="str">
            <v>B6Z72 : Dessinateurs bât TP</v>
          </cell>
          <cell r="C77" t="str">
            <v>472a : Dessinateurs en bâtiment, travaux publics</v>
          </cell>
          <cell r="D77">
            <v>20651.065615105963</v>
          </cell>
          <cell r="E77">
            <v>18929.98782873221</v>
          </cell>
          <cell r="F77">
            <v>18776.431408789063</v>
          </cell>
          <cell r="G77">
            <v>18787.078555303331</v>
          </cell>
          <cell r="H77">
            <v>18584.561625389299</v>
          </cell>
          <cell r="I77">
            <v>25966.232740648305</v>
          </cell>
          <cell r="J77">
            <v>21656.617113690801</v>
          </cell>
          <cell r="K77">
            <v>19477.992458776625</v>
          </cell>
          <cell r="L77">
            <v>20818.587272850458</v>
          </cell>
        </row>
        <row r="78">
          <cell r="A78" t="str">
            <v>B6Z</v>
          </cell>
          <cell r="B78" t="str">
            <v>B6Z73 : Chefs de chantier, cond. de travaux (non cadres)</v>
          </cell>
          <cell r="C78" t="str">
            <v>481a : Conducteurs de travaux (non cadres)</v>
          </cell>
          <cell r="D78">
            <v>27115.008765465547</v>
          </cell>
          <cell r="E78">
            <v>26793.332556206809</v>
          </cell>
          <cell r="F78">
            <v>37463.06671280662</v>
          </cell>
          <cell r="G78">
            <v>51388.910839826814</v>
          </cell>
          <cell r="H78">
            <v>41711.856701537035</v>
          </cell>
          <cell r="I78">
            <v>23392.970748967964</v>
          </cell>
          <cell r="J78">
            <v>32355.280723073181</v>
          </cell>
          <cell r="K78">
            <v>25368.7149133311</v>
          </cell>
          <cell r="L78">
            <v>23621.030659992361</v>
          </cell>
        </row>
        <row r="79">
          <cell r="A79" t="str">
            <v>B6Z</v>
          </cell>
          <cell r="B79" t="str">
            <v>B6Z73 : Chefs de chantier, cond. de travaux (non cadres)</v>
          </cell>
          <cell r="C79" t="str">
            <v>481b : Chefs de chantier (non cadres)</v>
          </cell>
          <cell r="D79">
            <v>48195.274062401273</v>
          </cell>
          <cell r="E79">
            <v>49958.842709235811</v>
          </cell>
          <cell r="F79">
            <v>49323.812409791353</v>
          </cell>
          <cell r="G79">
            <v>53942.620176441611</v>
          </cell>
          <cell r="H79">
            <v>37062.114152719492</v>
          </cell>
          <cell r="I79">
            <v>38918.74047250711</v>
          </cell>
          <cell r="J79">
            <v>47258.957450831484</v>
          </cell>
          <cell r="K79">
            <v>47639.673231303255</v>
          </cell>
          <cell r="L79">
            <v>49687.191505069095</v>
          </cell>
        </row>
        <row r="80">
          <cell r="A80" t="str">
            <v>B7Z</v>
          </cell>
          <cell r="B80" t="str">
            <v>B7Z90 : Architectes</v>
          </cell>
          <cell r="C80" t="str">
            <v>312f : Architectes libéraux</v>
          </cell>
          <cell r="D80">
            <v>29195.253920899762</v>
          </cell>
          <cell r="E80">
            <v>25961.744090148855</v>
          </cell>
          <cell r="F80">
            <v>25249.285172357177</v>
          </cell>
          <cell r="G80">
            <v>31535.419134214269</v>
          </cell>
          <cell r="H80">
            <v>22416.609928695376</v>
          </cell>
          <cell r="I80">
            <v>23068.166698879129</v>
          </cell>
          <cell r="J80">
            <v>21014.110355121229</v>
          </cell>
          <cell r="K80">
            <v>32761.892497289675</v>
          </cell>
          <cell r="L80">
            <v>33809.758910288379</v>
          </cell>
        </row>
        <row r="81">
          <cell r="A81" t="str">
            <v>B7Z</v>
          </cell>
          <cell r="B81" t="str">
            <v>B7Z90 : Architectes</v>
          </cell>
          <cell r="C81" t="str">
            <v>382b : Architectes salariés</v>
          </cell>
          <cell r="D81">
            <v>17941.273979251728</v>
          </cell>
          <cell r="E81">
            <v>13229.140748075713</v>
          </cell>
          <cell r="F81">
            <v>10335.046880423095</v>
          </cell>
          <cell r="G81">
            <v>6876.9832589797188</v>
          </cell>
          <cell r="H81">
            <v>16210.755652671911</v>
          </cell>
          <cell r="I81">
            <v>17355.814342747468</v>
          </cell>
          <cell r="J81">
            <v>12088.951104983471</v>
          </cell>
          <cell r="K81">
            <v>15498.481509574523</v>
          </cell>
          <cell r="L81">
            <v>26236.389323197185</v>
          </cell>
        </row>
        <row r="82">
          <cell r="A82" t="str">
            <v>B7Z</v>
          </cell>
          <cell r="B82" t="str">
            <v>B7Z91 : Ing. chefs de chantier, cond. de travaux (cadres)</v>
          </cell>
          <cell r="C82" t="str">
            <v>382a : Ingénieurs et cadres d’étude du bâtiment et des travaux publics</v>
          </cell>
          <cell r="D82">
            <v>47219.997341042523</v>
          </cell>
          <cell r="E82">
            <v>27574.530755820266</v>
          </cell>
          <cell r="F82">
            <v>25414.070380927737</v>
          </cell>
          <cell r="G82">
            <v>23627.462207856919</v>
          </cell>
          <cell r="H82">
            <v>26397.505566759297</v>
          </cell>
          <cell r="I82">
            <v>30427.17266053291</v>
          </cell>
          <cell r="J82">
            <v>34951.640326101689</v>
          </cell>
          <cell r="K82">
            <v>52532.365782941844</v>
          </cell>
          <cell r="L82">
            <v>54175.985914084027</v>
          </cell>
        </row>
        <row r="83">
          <cell r="A83" t="str">
            <v>B7Z</v>
          </cell>
          <cell r="B83" t="str">
            <v>B7Z91 : Ing. chefs de chantier, cond. de travaux (cadres)</v>
          </cell>
          <cell r="C83" t="str">
            <v>382c : Ingénieurs, cadres de chantier et conducteurs de travaux (cadres) du bâtiment et des travaux publics</v>
          </cell>
          <cell r="D83">
            <v>42685.878441811139</v>
          </cell>
          <cell r="E83">
            <v>38049.452761307832</v>
          </cell>
          <cell r="F83">
            <v>42168.024775041951</v>
          </cell>
          <cell r="G83">
            <v>34390.377743628029</v>
          </cell>
          <cell r="H83">
            <v>28897.675694594323</v>
          </cell>
          <cell r="I83">
            <v>45611.08616819077</v>
          </cell>
          <cell r="J83">
            <v>44842.283286179896</v>
          </cell>
          <cell r="K83">
            <v>39311.470853212391</v>
          </cell>
          <cell r="L83">
            <v>43903.881186041137</v>
          </cell>
        </row>
        <row r="84">
          <cell r="A84" t="str">
            <v>C0Z</v>
          </cell>
          <cell r="B84" t="str">
            <v>C0Z20 : ONQ élec.</v>
          </cell>
          <cell r="C84" t="str">
            <v>672a : Ouvriers non qualifiés de l’électricité et de l’électronique</v>
          </cell>
          <cell r="D84">
            <v>38852.899542967069</v>
          </cell>
          <cell r="E84">
            <v>39561.110967850022</v>
          </cell>
          <cell r="F84">
            <v>39577.860121078666</v>
          </cell>
          <cell r="G84">
            <v>50809.258240417199</v>
          </cell>
          <cell r="H84">
            <v>45357.708366205639</v>
          </cell>
          <cell r="I84">
            <v>48415.879333150195</v>
          </cell>
          <cell r="J84">
            <v>44895.455543971359</v>
          </cell>
          <cell r="K84">
            <v>35198.274056728042</v>
          </cell>
          <cell r="L84">
            <v>36464.969028201813</v>
          </cell>
        </row>
        <row r="85">
          <cell r="A85" t="str">
            <v>C1Z</v>
          </cell>
          <cell r="B85" t="str">
            <v>C1Z40 : OQ  élec.</v>
          </cell>
          <cell r="C85" t="str">
            <v>622a : Opérateurs qualifiés sur machines automatiques en production électrique ou électronique</v>
          </cell>
          <cell r="D85">
            <v>3412.2687620622187</v>
          </cell>
          <cell r="E85">
            <v>2126.5978959651006</v>
          </cell>
          <cell r="F85">
            <v>4654.3242147252258</v>
          </cell>
          <cell r="G85">
            <v>6511.4550950281737</v>
          </cell>
          <cell r="H85">
            <v>3492.3748945549705</v>
          </cell>
          <cell r="I85">
            <v>2367.0608250947066</v>
          </cell>
          <cell r="J85">
            <v>2051.734386976555</v>
          </cell>
          <cell r="K85">
            <v>3087.9343292015969</v>
          </cell>
          <cell r="L85">
            <v>5097.1375700085055</v>
          </cell>
        </row>
        <row r="86">
          <cell r="A86" t="str">
            <v>C1Z</v>
          </cell>
          <cell r="B86" t="str">
            <v>C1Z40 : OQ  élec.</v>
          </cell>
          <cell r="C86" t="str">
            <v>622b : Câbleurs qualifiés, bobiniers qualifiés</v>
          </cell>
          <cell r="D86">
            <v>63230.208975721333</v>
          </cell>
          <cell r="E86">
            <v>64459.431540463876</v>
          </cell>
          <cell r="F86">
            <v>56817.419590497142</v>
          </cell>
          <cell r="G86">
            <v>55462.187296103373</v>
          </cell>
          <cell r="H86">
            <v>66975.503647836274</v>
          </cell>
          <cell r="I86">
            <v>71972.13071642477</v>
          </cell>
          <cell r="J86">
            <v>75248.806088531797</v>
          </cell>
          <cell r="K86">
            <v>59672.552439435196</v>
          </cell>
          <cell r="L86">
            <v>54769.26839919699</v>
          </cell>
        </row>
        <row r="87">
          <cell r="A87" t="str">
            <v>C1Z</v>
          </cell>
          <cell r="B87" t="str">
            <v>C1Z40 : OQ  élec.</v>
          </cell>
          <cell r="C87" t="str">
            <v>622g : Plateformistes, contrôleurs qualifiés de matériel électrique ou électronique</v>
          </cell>
          <cell r="D87">
            <v>2748.0735012051191</v>
          </cell>
          <cell r="E87">
            <v>6306.3787047890264</v>
          </cell>
          <cell r="F87">
            <v>1840.2421859729857</v>
          </cell>
          <cell r="G87">
            <v>1366.0475269376382</v>
          </cell>
          <cell r="H87">
            <v>1887.2528590190836</v>
          </cell>
          <cell r="I87">
            <v>2722.5051404432174</v>
          </cell>
          <cell r="J87">
            <v>4099.8141815918007</v>
          </cell>
          <cell r="K87">
            <v>2541.7411366192164</v>
          </cell>
          <cell r="L87">
            <v>1602.6651854043409</v>
          </cell>
        </row>
        <row r="88">
          <cell r="A88" t="str">
            <v>C2Z</v>
          </cell>
          <cell r="B88" t="str">
            <v>C2Z70 : Techniciens  élec.</v>
          </cell>
          <cell r="C88" t="str">
            <v>473b : Techniciens de recherche-développement et des méthodes de fabrication en électricité, électromécanique et électronique</v>
          </cell>
          <cell r="D88">
            <v>86069.042061202912</v>
          </cell>
          <cell r="E88">
            <v>89113.372963288784</v>
          </cell>
          <cell r="F88">
            <v>88386.66166351072</v>
          </cell>
          <cell r="G88">
            <v>78557.716888716895</v>
          </cell>
          <cell r="H88">
            <v>68624.076092920761</v>
          </cell>
          <cell r="I88">
            <v>71143.832413240365</v>
          </cell>
          <cell r="J88">
            <v>85918.870766257809</v>
          </cell>
          <cell r="K88">
            <v>85943.28404540979</v>
          </cell>
          <cell r="L88">
            <v>86344.971371941123</v>
          </cell>
        </row>
        <row r="89">
          <cell r="A89" t="str">
            <v>C2Z</v>
          </cell>
          <cell r="B89" t="str">
            <v>C2Z70 : Techniciens  élec.</v>
          </cell>
          <cell r="C89" t="str">
            <v>473c : Techniciens de fabrication et de contrôle-qualité en électricité, électromécanique et électronique</v>
          </cell>
          <cell r="D89">
            <v>26764.625626013974</v>
          </cell>
          <cell r="E89">
            <v>29646.679124656472</v>
          </cell>
          <cell r="F89">
            <v>33258.538726363542</v>
          </cell>
          <cell r="G89">
            <v>29132.623915230415</v>
          </cell>
          <cell r="H89">
            <v>34200.006740215213</v>
          </cell>
          <cell r="I89">
            <v>32408.760755887859</v>
          </cell>
          <cell r="J89">
            <v>29963.8094234292</v>
          </cell>
          <cell r="K89">
            <v>20479.389734253691</v>
          </cell>
          <cell r="L89">
            <v>29850.677720359035</v>
          </cell>
        </row>
        <row r="90">
          <cell r="A90" t="str">
            <v>C2Z</v>
          </cell>
          <cell r="B90" t="str">
            <v>C2Z71 : Dessinateurs élec.</v>
          </cell>
          <cell r="C90" t="str">
            <v>473a : Dessinateurs en électricité, électromécanique et électronique</v>
          </cell>
          <cell r="D90">
            <v>13851.294317259022</v>
          </cell>
          <cell r="E90">
            <v>12177.339154260926</v>
          </cell>
          <cell r="F90">
            <v>9603.7365621842728</v>
          </cell>
          <cell r="G90">
            <v>8362.3717646548939</v>
          </cell>
          <cell r="H90">
            <v>8513.8903201750054</v>
          </cell>
          <cell r="I90">
            <v>6803.5709094540989</v>
          </cell>
          <cell r="J90">
            <v>14920.409482968644</v>
          </cell>
          <cell r="K90">
            <v>17481.712236203744</v>
          </cell>
          <cell r="L90">
            <v>9151.7612326046765</v>
          </cell>
        </row>
        <row r="91">
          <cell r="A91" t="str">
            <v>C2Z</v>
          </cell>
          <cell r="B91" t="str">
            <v>C2Z80 : AM fabrication matériel élec.</v>
          </cell>
          <cell r="C91" t="str">
            <v>482a : Agents de maîtrise en fabrication de matériel électrique, électronique</v>
          </cell>
          <cell r="D91">
            <v>15981.578076490325</v>
          </cell>
          <cell r="E91">
            <v>12902.881348601226</v>
          </cell>
          <cell r="F91">
            <v>12840.60958820487</v>
          </cell>
          <cell r="G91">
            <v>8969.6126768166487</v>
          </cell>
          <cell r="H91">
            <v>7006.2064879456711</v>
          </cell>
          <cell r="I91">
            <v>12090.917286754946</v>
          </cell>
          <cell r="J91">
            <v>15735.553897587681</v>
          </cell>
          <cell r="K91">
            <v>20538.661622961812</v>
          </cell>
          <cell r="L91">
            <v>11670.518708921481</v>
          </cell>
        </row>
        <row r="92">
          <cell r="A92" t="str">
            <v>D0Z</v>
          </cell>
          <cell r="B92" t="str">
            <v>D0Z20 : ONQ enlèvement ou formage de métal</v>
          </cell>
          <cell r="C92" t="str">
            <v>673a : Ouvriers de production non qualifiés travaillant par enlèvement de métal</v>
          </cell>
          <cell r="D92">
            <v>30180.138902991803</v>
          </cell>
          <cell r="E92">
            <v>30016.770636407262</v>
          </cell>
          <cell r="F92">
            <v>33488.609860213408</v>
          </cell>
          <cell r="G92">
            <v>39284.238045626858</v>
          </cell>
          <cell r="H92">
            <v>39447.236255606593</v>
          </cell>
          <cell r="I92">
            <v>44913.565132494223</v>
          </cell>
          <cell r="J92">
            <v>34610.85925908322</v>
          </cell>
          <cell r="K92">
            <v>27506.298750997572</v>
          </cell>
          <cell r="L92">
            <v>28423.258698894613</v>
          </cell>
        </row>
        <row r="93">
          <cell r="A93" t="str">
            <v>D0Z</v>
          </cell>
          <cell r="B93" t="str">
            <v>D0Z20 : ONQ enlèvement ou formage de métal</v>
          </cell>
          <cell r="C93" t="str">
            <v>673b : Ouvriers de production non qualifiés travaillant par formage de métal</v>
          </cell>
          <cell r="D93">
            <v>13811.449030777594</v>
          </cell>
          <cell r="E93">
            <v>22948.096467262138</v>
          </cell>
          <cell r="F93">
            <v>23310.930992818641</v>
          </cell>
          <cell r="G93">
            <v>14115.405492700305</v>
          </cell>
          <cell r="H93">
            <v>16416.11043988627</v>
          </cell>
          <cell r="I93">
            <v>19499.194274918053</v>
          </cell>
          <cell r="J93">
            <v>16862.926462422834</v>
          </cell>
          <cell r="K93">
            <v>12814.716089583317</v>
          </cell>
          <cell r="L93">
            <v>11756.704540326633</v>
          </cell>
        </row>
        <row r="94">
          <cell r="A94" t="str">
            <v>D1Z</v>
          </cell>
          <cell r="B94" t="str">
            <v>D1Z40 : Régleurs</v>
          </cell>
          <cell r="C94" t="str">
            <v>628c : Régleurs qualifiés d’équipements de fabrication (travail des métaux, mécanique)</v>
          </cell>
          <cell r="D94">
            <v>15126.373859076521</v>
          </cell>
          <cell r="E94">
            <v>22104.088687684085</v>
          </cell>
          <cell r="F94">
            <v>21878.279974319266</v>
          </cell>
          <cell r="G94">
            <v>17838.494507408817</v>
          </cell>
          <cell r="H94">
            <v>16347.802503209763</v>
          </cell>
          <cell r="I94">
            <v>19585.242271031777</v>
          </cell>
          <cell r="J94">
            <v>19170.056587793428</v>
          </cell>
          <cell r="K94">
            <v>14232.471895583336</v>
          </cell>
          <cell r="L94">
            <v>11976.593093852796</v>
          </cell>
        </row>
        <row r="95">
          <cell r="A95" t="str">
            <v>D1Z</v>
          </cell>
          <cell r="B95" t="str">
            <v>D1Z40 : Régleurs</v>
          </cell>
          <cell r="C95" t="str">
            <v>628d : Régleurs qualifiés d’équipements de fabrication (hors travail des métaux et mécanique)</v>
          </cell>
          <cell r="D95">
            <v>14237.796540152436</v>
          </cell>
          <cell r="E95">
            <v>13571.908554985388</v>
          </cell>
          <cell r="F95">
            <v>13538.462941173491</v>
          </cell>
          <cell r="G95">
            <v>10839.299744127784</v>
          </cell>
          <cell r="H95">
            <v>10474.619578654041</v>
          </cell>
          <cell r="I95">
            <v>22568.139975837348</v>
          </cell>
          <cell r="J95">
            <v>16842.180914021475</v>
          </cell>
          <cell r="K95">
            <v>12824.000566519329</v>
          </cell>
          <cell r="L95">
            <v>13047.208139916502</v>
          </cell>
        </row>
        <row r="96">
          <cell r="A96" t="str">
            <v>D1Z</v>
          </cell>
          <cell r="B96" t="str">
            <v>D1Z41 : OQ enlèvement de métal</v>
          </cell>
          <cell r="C96" t="str">
            <v>623f : Opérateurs qualifiés d’usinage des métaux travaillant à l’unité ou en petite série, moulistes qualifiés</v>
          </cell>
          <cell r="D96">
            <v>9071.9122379229393</v>
          </cell>
          <cell r="E96">
            <v>8767.8453363702047</v>
          </cell>
          <cell r="F96">
            <v>6620.6222699824475</v>
          </cell>
          <cell r="G96">
            <v>6188.5868165719448</v>
          </cell>
          <cell r="H96">
            <v>4238.1269117887778</v>
          </cell>
          <cell r="I96">
            <v>6283.5970297803042</v>
          </cell>
          <cell r="J96">
            <v>10804.968311005141</v>
          </cell>
          <cell r="K96">
            <v>10974.829743126982</v>
          </cell>
          <cell r="L96">
            <v>5435.9386596366976</v>
          </cell>
        </row>
        <row r="97">
          <cell r="A97" t="str">
            <v>D1Z</v>
          </cell>
          <cell r="B97" t="str">
            <v>D1Z41 : OQ enlèvement de métal</v>
          </cell>
          <cell r="C97" t="str">
            <v>623g : Opérateurs qualifiés d’usinage des métaux sur autres machines (sauf moulistes)</v>
          </cell>
          <cell r="D97">
            <v>80162.651053718757</v>
          </cell>
          <cell r="E97">
            <v>95067.336187458815</v>
          </cell>
          <cell r="F97">
            <v>106074.84733080651</v>
          </cell>
          <cell r="G97">
            <v>99009.474068763768</v>
          </cell>
          <cell r="H97">
            <v>108090.06626448565</v>
          </cell>
          <cell r="I97">
            <v>98171.622066582073</v>
          </cell>
          <cell r="J97">
            <v>87848.303170960004</v>
          </cell>
          <cell r="K97">
            <v>78454.358767868689</v>
          </cell>
          <cell r="L97">
            <v>74185.291222327578</v>
          </cell>
        </row>
        <row r="98">
          <cell r="A98" t="str">
            <v>D2Z</v>
          </cell>
          <cell r="B98" t="str">
            <v>D2Z40 : Chaudronniers serruriers forgerons</v>
          </cell>
          <cell r="C98" t="str">
            <v>211g : Artisans serruriers, métalliers</v>
          </cell>
          <cell r="D98">
            <v>12613.340203815264</v>
          </cell>
          <cell r="E98">
            <v>14473.33746989921</v>
          </cell>
          <cell r="F98">
            <v>11426.454125625218</v>
          </cell>
          <cell r="G98">
            <v>13043.01194061101</v>
          </cell>
          <cell r="H98">
            <v>11151.064767266011</v>
          </cell>
          <cell r="I98">
            <v>8893.1097313823593</v>
          </cell>
          <cell r="J98">
            <v>11489.608184286257</v>
          </cell>
          <cell r="K98">
            <v>11657.125415213941</v>
          </cell>
          <cell r="L98">
            <v>14693.287011945593</v>
          </cell>
        </row>
        <row r="99">
          <cell r="A99" t="str">
            <v>D2Z</v>
          </cell>
          <cell r="B99" t="str">
            <v>D2Z40 : Chaudronniers serruriers forgerons</v>
          </cell>
          <cell r="C99" t="str">
            <v>212b : Artisans chaudronniers</v>
          </cell>
          <cell r="D99">
            <v>4844.6893548293547</v>
          </cell>
          <cell r="E99">
            <v>4820.5300009878138</v>
          </cell>
          <cell r="F99">
            <v>6146.729333813636</v>
          </cell>
          <cell r="G99">
            <v>6265.217213608722</v>
          </cell>
          <cell r="H99">
            <v>2402.4161052529398</v>
          </cell>
          <cell r="I99">
            <v>2413.5283410412653</v>
          </cell>
          <cell r="J99">
            <v>4887.1380531212899</v>
          </cell>
          <cell r="K99">
            <v>4902.777664150397</v>
          </cell>
          <cell r="L99">
            <v>4744.1523472163744</v>
          </cell>
        </row>
        <row r="100">
          <cell r="A100" t="str">
            <v>D2Z</v>
          </cell>
          <cell r="B100" t="str">
            <v>D2Z40 : Chaudronniers serruriers forgerons</v>
          </cell>
          <cell r="C100" t="str">
            <v>623a : Chaudronniers-tôliers industriels, opérateurs qualifiés du travail en forge, conducteurs d’équipement de formage, traceurs qualifiés</v>
          </cell>
          <cell r="D100">
            <v>49583.748865127251</v>
          </cell>
          <cell r="E100">
            <v>50762.98706161209</v>
          </cell>
          <cell r="F100">
            <v>42598.016743995715</v>
          </cell>
          <cell r="G100">
            <v>43409.765501627982</v>
          </cell>
          <cell r="H100">
            <v>47764.14285268067</v>
          </cell>
          <cell r="I100">
            <v>51652.283598952534</v>
          </cell>
          <cell r="J100">
            <v>57864.208373943795</v>
          </cell>
          <cell r="K100">
            <v>50078.704441721544</v>
          </cell>
          <cell r="L100">
            <v>40808.333779716413</v>
          </cell>
        </row>
        <row r="101">
          <cell r="A101" t="str">
            <v>D2Z</v>
          </cell>
          <cell r="B101" t="str">
            <v>D2Z40 : Chaudronniers serruriers forgerons</v>
          </cell>
          <cell r="C101" t="str">
            <v>634b : Métalliers, serruriers qualifiés</v>
          </cell>
          <cell r="D101">
            <v>39561.000968419379</v>
          </cell>
          <cell r="E101">
            <v>39480.532925782398</v>
          </cell>
          <cell r="F101">
            <v>34572.674772549421</v>
          </cell>
          <cell r="G101">
            <v>33568.595875187479</v>
          </cell>
          <cell r="H101">
            <v>37812.841453949863</v>
          </cell>
          <cell r="I101">
            <v>53290.524579300225</v>
          </cell>
          <cell r="J101">
            <v>43739.684104336826</v>
          </cell>
          <cell r="K101">
            <v>36665.165401073391</v>
          </cell>
          <cell r="L101">
            <v>38278.153399847928</v>
          </cell>
        </row>
        <row r="102">
          <cell r="A102" t="str">
            <v>D2Z</v>
          </cell>
          <cell r="B102" t="str">
            <v>D2Z41 : Tuyauteurs</v>
          </cell>
          <cell r="C102" t="str">
            <v>623b : Tuyauteurs industriels qualifiés</v>
          </cell>
          <cell r="D102">
            <v>11514.370747187204</v>
          </cell>
          <cell r="E102">
            <v>17222.692082278158</v>
          </cell>
          <cell r="F102">
            <v>18049.537334518267</v>
          </cell>
          <cell r="G102">
            <v>18319.882067376922</v>
          </cell>
          <cell r="H102">
            <v>12900.452868897675</v>
          </cell>
          <cell r="I102">
            <v>10682.827647759852</v>
          </cell>
          <cell r="J102">
            <v>14043.366361832273</v>
          </cell>
          <cell r="K102">
            <v>11983.647658057263</v>
          </cell>
          <cell r="L102">
            <v>8516.0982216720768</v>
          </cell>
        </row>
        <row r="103">
          <cell r="A103" t="str">
            <v>D2Z</v>
          </cell>
          <cell r="B103" t="str">
            <v>D2Z42 : Soudeurs</v>
          </cell>
          <cell r="C103" t="str">
            <v>623c : Soudeurs qualifiés sur métaux</v>
          </cell>
          <cell r="D103">
            <v>44208.026698067864</v>
          </cell>
          <cell r="E103">
            <v>48810.934915850572</v>
          </cell>
          <cell r="F103">
            <v>48017.783439183775</v>
          </cell>
          <cell r="G103">
            <v>34870.300373081314</v>
          </cell>
          <cell r="H103">
            <v>40510.81996157705</v>
          </cell>
          <cell r="I103">
            <v>39569.988128892859</v>
          </cell>
          <cell r="J103">
            <v>49331.301997552931</v>
          </cell>
          <cell r="K103">
            <v>46505.905009703391</v>
          </cell>
          <cell r="L103">
            <v>36786.873086947271</v>
          </cell>
        </row>
        <row r="104">
          <cell r="A104" t="str">
            <v>D3Z</v>
          </cell>
          <cell r="B104" t="str">
            <v>D3Z20 : ONQ métallerie serrurerie montage</v>
          </cell>
          <cell r="C104" t="str">
            <v>673c : Ouvriers non qualifiés de montage, contrôle en mécanique et travail des métaux</v>
          </cell>
          <cell r="D104">
            <v>109565.06859393587</v>
          </cell>
          <cell r="E104">
            <v>156370.89658860152</v>
          </cell>
          <cell r="F104">
            <v>158776.7111864551</v>
          </cell>
          <cell r="G104">
            <v>145637.04193434538</v>
          </cell>
          <cell r="H104">
            <v>138714.12638427375</v>
          </cell>
          <cell r="I104">
            <v>130312.23371018031</v>
          </cell>
          <cell r="J104">
            <v>124342.94439000766</v>
          </cell>
          <cell r="K104">
            <v>102665.33666570972</v>
          </cell>
          <cell r="L104">
            <v>101686.92472609022</v>
          </cell>
        </row>
        <row r="105">
          <cell r="A105" t="str">
            <v>D3Z</v>
          </cell>
          <cell r="B105" t="str">
            <v>D3Z20 : ONQ métallerie serrurerie montage</v>
          </cell>
          <cell r="C105" t="str">
            <v>682a : Métalliers, serruriers, réparateurs en mécanique non qualifiés</v>
          </cell>
          <cell r="D105">
            <v>57406.522423202237</v>
          </cell>
          <cell r="E105">
            <v>71553.235480547635</v>
          </cell>
          <cell r="F105">
            <v>69561.951837095912</v>
          </cell>
          <cell r="G105">
            <v>69213.485199371673</v>
          </cell>
          <cell r="H105">
            <v>57291.874665358853</v>
          </cell>
          <cell r="I105">
            <v>71420.715040279407</v>
          </cell>
          <cell r="J105">
            <v>58895.13340918014</v>
          </cell>
          <cell r="K105">
            <v>55353.903217323219</v>
          </cell>
          <cell r="L105">
            <v>57970.53064310336</v>
          </cell>
        </row>
        <row r="106">
          <cell r="A106" t="str">
            <v>D4Z</v>
          </cell>
          <cell r="B106" t="str">
            <v>D4Z40 : Monteurs, ajusteurs et aut OQ mécanique</v>
          </cell>
          <cell r="C106" t="str">
            <v>624a : Monteurs qualifiés d’ensembles mécaniques</v>
          </cell>
          <cell r="D106">
            <v>42965.277165345942</v>
          </cell>
          <cell r="E106">
            <v>50663.566352328962</v>
          </cell>
          <cell r="F106">
            <v>48546.821317273141</v>
          </cell>
          <cell r="G106">
            <v>57203.801738600348</v>
          </cell>
          <cell r="H106">
            <v>55981.850422935677</v>
          </cell>
          <cell r="I106">
            <v>45552.041044107915</v>
          </cell>
          <cell r="J106">
            <v>49399.267286246875</v>
          </cell>
          <cell r="K106">
            <v>39286.702477398045</v>
          </cell>
          <cell r="L106">
            <v>40209.861732392914</v>
          </cell>
        </row>
        <row r="107">
          <cell r="A107" t="str">
            <v>D4Z</v>
          </cell>
          <cell r="B107" t="str">
            <v>D4Z40 : Monteurs, ajusteurs et aut OQ mécanique</v>
          </cell>
          <cell r="C107" t="str">
            <v>624e : Ouvriers qualifiés de contrôle et d’essais en mécanique</v>
          </cell>
          <cell r="D107">
            <v>11545.611522082576</v>
          </cell>
          <cell r="E107">
            <v>18193.444451249798</v>
          </cell>
          <cell r="F107">
            <v>17367.183560560101</v>
          </cell>
          <cell r="G107">
            <v>14240.131467550355</v>
          </cell>
          <cell r="H107">
            <v>11136.960279806986</v>
          </cell>
          <cell r="I107">
            <v>9407.7552253530193</v>
          </cell>
          <cell r="J107">
            <v>8989.5475090691743</v>
          </cell>
          <cell r="K107">
            <v>12584.716325832575</v>
          </cell>
          <cell r="L107">
            <v>13062.570731345979</v>
          </cell>
        </row>
        <row r="108">
          <cell r="A108" t="str">
            <v>D4Z</v>
          </cell>
          <cell r="B108" t="str">
            <v>D4Z40 : Monteurs, ajusteurs et aut OQ mécanique</v>
          </cell>
          <cell r="C108" t="str">
            <v>624g : Autres mécaniciens ou ajusteurs qualifiés (ou spécialité non reconnue)</v>
          </cell>
          <cell r="D108">
            <v>82017.990864219682</v>
          </cell>
          <cell r="E108">
            <v>78944.241952862314</v>
          </cell>
          <cell r="F108">
            <v>78783.219634298162</v>
          </cell>
          <cell r="G108">
            <v>86885.692648470998</v>
          </cell>
          <cell r="H108">
            <v>84525.668173332495</v>
          </cell>
          <cell r="I108">
            <v>83003.826008801305</v>
          </cell>
          <cell r="J108">
            <v>89571.408943735601</v>
          </cell>
          <cell r="K108">
            <v>82249.33472140567</v>
          </cell>
          <cell r="L108">
            <v>74233.228927517761</v>
          </cell>
        </row>
        <row r="109">
          <cell r="A109" t="str">
            <v>D4Z</v>
          </cell>
          <cell r="B109" t="str">
            <v>D4Z41 : Agts qualifiés trait. thermique et de surface</v>
          </cell>
          <cell r="C109" t="str">
            <v>624f : Ouvriers qualifiés des traitements thermiques et de surface sur métaux</v>
          </cell>
          <cell r="D109">
            <v>20530.976443878299</v>
          </cell>
          <cell r="E109">
            <v>23274.311536428617</v>
          </cell>
          <cell r="F109">
            <v>22948.737356438349</v>
          </cell>
          <cell r="G109">
            <v>27349.292563728595</v>
          </cell>
          <cell r="H109">
            <v>18214.661611912637</v>
          </cell>
          <cell r="I109">
            <v>18817.444612629286</v>
          </cell>
          <cell r="J109">
            <v>19160.429877312759</v>
          </cell>
          <cell r="K109">
            <v>21874.184002221216</v>
          </cell>
          <cell r="L109">
            <v>20558.31545210092</v>
          </cell>
        </row>
        <row r="110">
          <cell r="A110" t="str">
            <v>D6Z</v>
          </cell>
          <cell r="B110" t="str">
            <v>D6Z70 : Techniciens mécanique et travail des métaux</v>
          </cell>
          <cell r="C110" t="str">
            <v>474b : Techniciens de recherche-développement et des méthodes de fabrication en construction mécanique et travail des métaux</v>
          </cell>
          <cell r="D110">
            <v>46651.485277659223</v>
          </cell>
          <cell r="E110">
            <v>51639.47123283473</v>
          </cell>
          <cell r="F110">
            <v>47347.859109790603</v>
          </cell>
          <cell r="G110">
            <v>49146.261395170251</v>
          </cell>
          <cell r="H110">
            <v>53207.939601948907</v>
          </cell>
          <cell r="I110">
            <v>61295.94087812231</v>
          </cell>
          <cell r="J110">
            <v>50278.041603648868</v>
          </cell>
          <cell r="K110">
            <v>44602.587405955979</v>
          </cell>
          <cell r="L110">
            <v>45073.826823372809</v>
          </cell>
        </row>
        <row r="111">
          <cell r="A111" t="str">
            <v>D6Z</v>
          </cell>
          <cell r="B111" t="str">
            <v>D6Z70 : Techniciens mécanique et travail des métaux</v>
          </cell>
          <cell r="C111" t="str">
            <v>474c : Techniciens de fabrication et de contrôle-qualité en construction mécanique et travail des métaux</v>
          </cell>
          <cell r="D111">
            <v>80933.361030274304</v>
          </cell>
          <cell r="E111">
            <v>63349.555951419097</v>
          </cell>
          <cell r="F111">
            <v>63108.932930896335</v>
          </cell>
          <cell r="G111">
            <v>71904.435629401283</v>
          </cell>
          <cell r="H111">
            <v>81101.694491491755</v>
          </cell>
          <cell r="I111">
            <v>81006.500528392397</v>
          </cell>
          <cell r="J111">
            <v>86326.229510588251</v>
          </cell>
          <cell r="K111">
            <v>85578.706766074029</v>
          </cell>
          <cell r="L111">
            <v>70895.146814160616</v>
          </cell>
        </row>
        <row r="112">
          <cell r="A112" t="str">
            <v>D6Z</v>
          </cell>
          <cell r="B112" t="str">
            <v>D6Z71 : Dessinateurs mécanique et travail des métaux</v>
          </cell>
          <cell r="C112" t="str">
            <v>474a : Dessinateurs en construction mécanique et travail des métaux</v>
          </cell>
          <cell r="D112">
            <v>36110.491554351509</v>
          </cell>
          <cell r="E112">
            <v>37592.307234281318</v>
          </cell>
          <cell r="F112">
            <v>42635.83067479614</v>
          </cell>
          <cell r="G112">
            <v>41580.102109279956</v>
          </cell>
          <cell r="H112">
            <v>39514.892740784919</v>
          </cell>
          <cell r="I112">
            <v>37869.218680615442</v>
          </cell>
          <cell r="J112">
            <v>39957.170542478292</v>
          </cell>
          <cell r="K112">
            <v>35169.784405856364</v>
          </cell>
          <cell r="L112">
            <v>33204.519714719863</v>
          </cell>
        </row>
        <row r="113">
          <cell r="A113" t="str">
            <v>D6Z</v>
          </cell>
          <cell r="B113" t="str">
            <v>D6Z80 : AM fabrication mécanique</v>
          </cell>
          <cell r="C113" t="str">
            <v>212c : Artisans en mécanique générale, fabrication et travail des métaux</v>
          </cell>
          <cell r="D113">
            <v>9344.7705752810562</v>
          </cell>
          <cell r="E113">
            <v>17035.524094607856</v>
          </cell>
          <cell r="F113">
            <v>12708.61072121154</v>
          </cell>
          <cell r="G113">
            <v>10858.124615407691</v>
          </cell>
          <cell r="H113">
            <v>11770.190720419547</v>
          </cell>
          <cell r="I113">
            <v>11442.710941424839</v>
          </cell>
          <cell r="J113">
            <v>12931.642244420471</v>
          </cell>
          <cell r="K113">
            <v>8131.4578466059993</v>
          </cell>
          <cell r="L113">
            <v>6971.2116348166956</v>
          </cell>
        </row>
        <row r="114">
          <cell r="A114" t="str">
            <v>D6Z</v>
          </cell>
          <cell r="B114" t="str">
            <v>D6Z80 : AM fabrication mécanique</v>
          </cell>
          <cell r="C114" t="str">
            <v>212d : Artisans divers de fabrication de machines</v>
          </cell>
          <cell r="D114">
            <v>1904.0154829634328</v>
          </cell>
          <cell r="E114">
            <v>305.3204700495117</v>
          </cell>
          <cell r="F114">
            <v>234.12355688868146</v>
          </cell>
          <cell r="G114">
            <v>3752.0357317169937</v>
          </cell>
          <cell r="H114">
            <v>2138.6722523028943</v>
          </cell>
          <cell r="I114">
            <v>2495.5451986109338</v>
          </cell>
          <cell r="J114">
            <v>2626.3824619579427</v>
          </cell>
          <cell r="K114">
            <v>684.60990319677285</v>
          </cell>
          <cell r="L114">
            <v>2401.0540837355825</v>
          </cell>
        </row>
        <row r="115">
          <cell r="A115" t="str">
            <v>D6Z</v>
          </cell>
          <cell r="B115" t="str">
            <v>D6Z80 : AM fabrication mécanique</v>
          </cell>
          <cell r="C115" t="str">
            <v>483a : Agents de maîtrise en construction mécanique, travail des métaux</v>
          </cell>
          <cell r="D115">
            <v>58717.742663150166</v>
          </cell>
          <cell r="E115">
            <v>60930.898097484824</v>
          </cell>
          <cell r="F115">
            <v>72633.273840254726</v>
          </cell>
          <cell r="G115">
            <v>64489.60951324318</v>
          </cell>
          <cell r="H115">
            <v>66101.539841408667</v>
          </cell>
          <cell r="I115">
            <v>75710.316164181</v>
          </cell>
          <cell r="J115">
            <v>68789.833962261619</v>
          </cell>
          <cell r="K115">
            <v>54819.036038361206</v>
          </cell>
          <cell r="L115">
            <v>52544.357988827694</v>
          </cell>
        </row>
        <row r="116">
          <cell r="A116" t="str">
            <v>E0Z</v>
          </cell>
          <cell r="B116" t="str">
            <v>E0Z20 : ONQ ind. chimiques et plastiques</v>
          </cell>
          <cell r="C116" t="str">
            <v>674a : Ouvriers de production non qualifiés : chimie, pharmacie, plasturgie</v>
          </cell>
          <cell r="D116">
            <v>59356.56997387606</v>
          </cell>
          <cell r="E116">
            <v>65037.235377304343</v>
          </cell>
          <cell r="F116">
            <v>72601.02331770616</v>
          </cell>
          <cell r="G116">
            <v>67366.996343195162</v>
          </cell>
          <cell r="H116">
            <v>66050.314800510328</v>
          </cell>
          <cell r="I116">
            <v>65571.864575548694</v>
          </cell>
          <cell r="J116">
            <v>66482.492429556645</v>
          </cell>
          <cell r="K116">
            <v>54072.339802364615</v>
          </cell>
          <cell r="L116">
            <v>57514.877689706933</v>
          </cell>
        </row>
        <row r="117">
          <cell r="A117" t="str">
            <v>E0Z</v>
          </cell>
          <cell r="B117" t="str">
            <v>E0Z21 : ONQ IAA</v>
          </cell>
          <cell r="C117" t="str">
            <v>674b : Ouvriers de production non qualifiés de la transformation des viandes</v>
          </cell>
          <cell r="D117">
            <v>40895.80038303091</v>
          </cell>
          <cell r="E117">
            <v>35211.199546510106</v>
          </cell>
          <cell r="F117">
            <v>41603.305879054613</v>
          </cell>
          <cell r="G117">
            <v>49308.035386565636</v>
          </cell>
          <cell r="H117">
            <v>33813.748221636</v>
          </cell>
          <cell r="I117">
            <v>37907.740518815903</v>
          </cell>
          <cell r="J117">
            <v>50220.701632723147</v>
          </cell>
          <cell r="K117">
            <v>37838.344795939309</v>
          </cell>
          <cell r="L117">
            <v>34628.354720430259</v>
          </cell>
        </row>
        <row r="118">
          <cell r="A118" t="str">
            <v>E0Z</v>
          </cell>
          <cell r="B118" t="str">
            <v>E0Z21 : ONQ IAA</v>
          </cell>
          <cell r="C118" t="str">
            <v>674c : Autres Ouvriers de production non qualifiés : industrie agroalimentaire</v>
          </cell>
          <cell r="D118">
            <v>62096.823635692279</v>
          </cell>
          <cell r="E118">
            <v>67723.107329664272</v>
          </cell>
          <cell r="F118">
            <v>72141.614136219272</v>
          </cell>
          <cell r="G118">
            <v>68249.308784270353</v>
          </cell>
          <cell r="H118">
            <v>52933.302370858983</v>
          </cell>
          <cell r="I118">
            <v>64871.42491143597</v>
          </cell>
          <cell r="J118">
            <v>63108.898847189048</v>
          </cell>
          <cell r="K118">
            <v>55883.794623181515</v>
          </cell>
          <cell r="L118">
            <v>67297.777436706267</v>
          </cell>
        </row>
        <row r="119">
          <cell r="A119" t="str">
            <v>E0Z</v>
          </cell>
          <cell r="B119" t="str">
            <v>E0Z22 : ONQ métal. verre céramique, mat.const.</v>
          </cell>
          <cell r="C119" t="str">
            <v>674d : Ouvriers de production non qualifiés : métallurgie, production verrière, céramique, matériaux de construction</v>
          </cell>
          <cell r="D119">
            <v>32186.479526125502</v>
          </cell>
          <cell r="E119">
            <v>38369.12960437483</v>
          </cell>
          <cell r="F119">
            <v>33263.211690564385</v>
          </cell>
          <cell r="G119">
            <v>38343.874319454088</v>
          </cell>
          <cell r="H119">
            <v>45539.253646128935</v>
          </cell>
          <cell r="I119">
            <v>43788.023611900317</v>
          </cell>
          <cell r="J119">
            <v>38378.657706250189</v>
          </cell>
          <cell r="K119">
            <v>32030.89506779307</v>
          </cell>
          <cell r="L119">
            <v>26149.885804333248</v>
          </cell>
        </row>
        <row r="120">
          <cell r="A120" t="str">
            <v>E0Z</v>
          </cell>
          <cell r="B120" t="str">
            <v>E0Z23 : ONQ papier-carton et bois</v>
          </cell>
          <cell r="C120" t="str">
            <v>674e : Ouvriers de production non qualifiés : industrie lourde du bois, fabrication des papiers et cartons</v>
          </cell>
          <cell r="D120">
            <v>4012.6938424953819</v>
          </cell>
          <cell r="E120">
            <v>8380.6549611454975</v>
          </cell>
          <cell r="F120">
            <v>8647.1948038669143</v>
          </cell>
          <cell r="G120">
            <v>7574.0154733669915</v>
          </cell>
          <cell r="H120">
            <v>3636.2264708039261</v>
          </cell>
          <cell r="I120">
            <v>1818.835264603232</v>
          </cell>
          <cell r="J120">
            <v>2736.712371283983</v>
          </cell>
          <cell r="K120">
            <v>5252.0531907175946</v>
          </cell>
          <cell r="L120">
            <v>4049.3159654845672</v>
          </cell>
        </row>
        <row r="121">
          <cell r="A121" t="str">
            <v>E0Z</v>
          </cell>
          <cell r="B121" t="str">
            <v>E0Z24 : Aut ONQ type industriel</v>
          </cell>
          <cell r="C121" t="str">
            <v>676e : Ouvriers non qualifiés divers de type industriel</v>
          </cell>
          <cell r="D121">
            <v>33877.760058587744</v>
          </cell>
          <cell r="E121">
            <v>36235.404576892841</v>
          </cell>
          <cell r="F121">
            <v>36025.149040674951</v>
          </cell>
          <cell r="G121">
            <v>25657.36358275489</v>
          </cell>
          <cell r="H121">
            <v>27594.857613693635</v>
          </cell>
          <cell r="I121">
            <v>29492.672140527688</v>
          </cell>
          <cell r="J121">
            <v>34623.502232564839</v>
          </cell>
          <cell r="K121">
            <v>31317.011425950968</v>
          </cell>
          <cell r="L121">
            <v>35692.766517247444</v>
          </cell>
        </row>
        <row r="122">
          <cell r="A122" t="str">
            <v>E1Z</v>
          </cell>
          <cell r="B122" t="str">
            <v>E1Z40 : Pilotes d'instal.lourde ind. de transf.</v>
          </cell>
          <cell r="C122" t="str">
            <v>625a : Pilotes d’installation lourde des industries de transformation : agroalimentaire, chimie, plasturgie, énergie</v>
          </cell>
          <cell r="D122">
            <v>11680.760005007769</v>
          </cell>
          <cell r="E122">
            <v>8211.0946521478581</v>
          </cell>
          <cell r="F122">
            <v>9297.6729408942083</v>
          </cell>
          <cell r="G122">
            <v>14154.135927217496</v>
          </cell>
          <cell r="H122">
            <v>14005.234395108926</v>
          </cell>
          <cell r="I122">
            <v>10053.623492942153</v>
          </cell>
          <cell r="J122">
            <v>3618.3390507971844</v>
          </cell>
          <cell r="K122">
            <v>15877.25204399633</v>
          </cell>
          <cell r="L122">
            <v>15546.68892022979</v>
          </cell>
        </row>
        <row r="123">
          <cell r="A123" t="str">
            <v>E1Z</v>
          </cell>
          <cell r="B123" t="str">
            <v>E1Z40 : Pilotes d'instal.lourde ind. de transf.</v>
          </cell>
          <cell r="C123" t="str">
            <v>626a : Pilotes d’installation lourde des industries de transformation : métallurgie, production verrière, matériaux de construction</v>
          </cell>
          <cell r="D123">
            <v>1503.5889979056408</v>
          </cell>
          <cell r="E123">
            <v>1659.9976879509879</v>
          </cell>
          <cell r="F123">
            <v>2258.4417811655776</v>
          </cell>
          <cell r="G123">
            <v>411.33887474021003</v>
          </cell>
          <cell r="H123">
            <v>1311.2105640255304</v>
          </cell>
          <cell r="I123">
            <v>3469.4413346290789</v>
          </cell>
          <cell r="J123">
            <v>2078.0477357623004</v>
          </cell>
          <cell r="K123">
            <v>739.65855638443236</v>
          </cell>
          <cell r="L123">
            <v>1693.0607015701892</v>
          </cell>
        </row>
        <row r="124">
          <cell r="A124" t="str">
            <v>E1Z</v>
          </cell>
          <cell r="B124" t="str">
            <v>E1Z41 : Aut OQ ind. chimiques et plastiques</v>
          </cell>
          <cell r="C124" t="str">
            <v>625c : Autres opérateurs et Ouvriers qualifiés de la chimie (y.c. pharmacie) et de la plasturgie</v>
          </cell>
          <cell r="D124">
            <v>76529.142144890808</v>
          </cell>
          <cell r="E124">
            <v>92139.610979248231</v>
          </cell>
          <cell r="F124">
            <v>90739.156057992834</v>
          </cell>
          <cell r="G124">
            <v>91654.91620231737</v>
          </cell>
          <cell r="H124">
            <v>85041.042362453969</v>
          </cell>
          <cell r="I124">
            <v>74662.970014443868</v>
          </cell>
          <cell r="J124">
            <v>80643.436038960645</v>
          </cell>
          <cell r="K124">
            <v>72327.23595783826</v>
          </cell>
          <cell r="L124">
            <v>76616.754437873547</v>
          </cell>
        </row>
        <row r="125">
          <cell r="A125" t="str">
            <v>E1Z</v>
          </cell>
          <cell r="B125" t="str">
            <v>E1Z42 : Aut OQ IAA (hors transf. des viandes)</v>
          </cell>
          <cell r="C125" t="str">
            <v>625e : Autres opérateurs et Ouvriers qualifiés de l’industrie agricole et alimentaire (hors transformation des viandes)</v>
          </cell>
          <cell r="D125">
            <v>73649.87869256163</v>
          </cell>
          <cell r="E125">
            <v>67594.642224748604</v>
          </cell>
          <cell r="F125">
            <v>65794.8738425419</v>
          </cell>
          <cell r="G125">
            <v>52378.634990801365</v>
          </cell>
          <cell r="H125">
            <v>52607.014932825841</v>
          </cell>
          <cell r="I125">
            <v>71129.150310174169</v>
          </cell>
          <cell r="J125">
            <v>72752.822506795725</v>
          </cell>
          <cell r="K125">
            <v>74744.830797834977</v>
          </cell>
          <cell r="L125">
            <v>73451.982773054144</v>
          </cell>
        </row>
        <row r="126">
          <cell r="A126" t="str">
            <v>E1Z</v>
          </cell>
          <cell r="B126" t="str">
            <v>E1Z43 : Aut OQ verre céramique métal., mat.const. énergie </v>
          </cell>
          <cell r="C126" t="str">
            <v>625h : Ouvriers qualifiés des autres industries (eau, gaz, énergie, chauffage)</v>
          </cell>
          <cell r="D126">
            <v>12239.574457008008</v>
          </cell>
          <cell r="E126">
            <v>12912.184751374329</v>
          </cell>
          <cell r="F126">
            <v>16222.932334540732</v>
          </cell>
          <cell r="G126">
            <v>17561.064604016414</v>
          </cell>
          <cell r="H126">
            <v>11897.39930100218</v>
          </cell>
          <cell r="I126">
            <v>12092.332218705684</v>
          </cell>
          <cell r="J126">
            <v>7473.2057647993879</v>
          </cell>
          <cell r="K126">
            <v>18248.238039208933</v>
          </cell>
          <cell r="L126">
            <v>10997.279567015708</v>
          </cell>
        </row>
        <row r="127">
          <cell r="A127" t="str">
            <v>E1Z</v>
          </cell>
          <cell r="B127" t="str">
            <v>E1Z43 : Aut OQ verre céramique métal., mat.const. énergie </v>
          </cell>
          <cell r="C127" t="str">
            <v>626b : Autres opérateurs et Ouvriers qualifiés : métallurgie, production verrière, matériaux de construction</v>
          </cell>
          <cell r="D127">
            <v>56744.748166538142</v>
          </cell>
          <cell r="E127">
            <v>83409.120211361398</v>
          </cell>
          <cell r="F127">
            <v>65094.577280568468</v>
          </cell>
          <cell r="G127">
            <v>56845.653598419871</v>
          </cell>
          <cell r="H127">
            <v>64965.87435875534</v>
          </cell>
          <cell r="I127">
            <v>70772.06808773306</v>
          </cell>
          <cell r="J127">
            <v>52995.668483121786</v>
          </cell>
          <cell r="K127">
            <v>55347.985216281821</v>
          </cell>
          <cell r="L127">
            <v>61890.590800210841</v>
          </cell>
        </row>
        <row r="128">
          <cell r="A128" t="str">
            <v>E1Z</v>
          </cell>
          <cell r="B128" t="str">
            <v>E1Z43 : Aut OQ verre céramique métal., mat.const. énergie </v>
          </cell>
          <cell r="C128" t="str">
            <v>637a : Modeleurs (sauf métal), mouleurs-noyauteurs à la main, Ouvriers qualifiés du travail du verre ou de la céramique à la main</v>
          </cell>
          <cell r="D128">
            <v>1083.7835451955864</v>
          </cell>
          <cell r="E128">
            <v>2354.6193446503721</v>
          </cell>
          <cell r="F128">
            <v>3595.0464443450078</v>
          </cell>
          <cell r="G128">
            <v>2134.2914542078506</v>
          </cell>
          <cell r="H128">
            <v>1413.8469914347056</v>
          </cell>
          <cell r="I128">
            <v>3391.9099633605438</v>
          </cell>
          <cell r="J128">
            <v>2076.9570751125234</v>
          </cell>
          <cell r="K128">
            <v>471.24898706752657</v>
          </cell>
          <cell r="L128">
            <v>703.14457340670901</v>
          </cell>
        </row>
        <row r="129">
          <cell r="A129" t="str">
            <v>E1Z</v>
          </cell>
          <cell r="B129" t="str">
            <v>E1Z44 : OQ ind.lourdes bois et papier-carton</v>
          </cell>
          <cell r="C129" t="str">
            <v>626c : Opérateurs et Ouvriers qualifiés des industries lourdes du bois et de la fabrication du papier-carton</v>
          </cell>
          <cell r="D129">
            <v>9479.4863932896405</v>
          </cell>
          <cell r="E129">
            <v>11250.421422797684</v>
          </cell>
          <cell r="F129">
            <v>9767.733687424552</v>
          </cell>
          <cell r="G129">
            <v>15094.1104557659</v>
          </cell>
          <cell r="H129">
            <v>14086.321769684253</v>
          </cell>
          <cell r="I129">
            <v>14736.430604414891</v>
          </cell>
          <cell r="J129">
            <v>9953.7932279972538</v>
          </cell>
          <cell r="K129">
            <v>7552.0919175258932</v>
          </cell>
          <cell r="L129">
            <v>10932.574034345775</v>
          </cell>
        </row>
        <row r="130">
          <cell r="A130" t="str">
            <v>E1Z</v>
          </cell>
          <cell r="B130" t="str">
            <v>E1Z46 : Agts qualifiés laboratoire</v>
          </cell>
          <cell r="C130" t="str">
            <v>479a : Techniciens des laboratoires de recherche publique ou de l’enseignement</v>
          </cell>
          <cell r="D130">
            <v>23473.575931278949</v>
          </cell>
          <cell r="E130">
            <v>16947.743428425474</v>
          </cell>
          <cell r="F130">
            <v>25719.422935473995</v>
          </cell>
          <cell r="G130">
            <v>27480.448662540741</v>
          </cell>
          <cell r="H130">
            <v>27359.212019792085</v>
          </cell>
          <cell r="I130">
            <v>20602.590715098024</v>
          </cell>
          <cell r="J130">
            <v>25113.120337207449</v>
          </cell>
          <cell r="K130">
            <v>22671.690317564622</v>
          </cell>
          <cell r="L130">
            <v>22635.917139064779</v>
          </cell>
        </row>
        <row r="131">
          <cell r="A131" t="str">
            <v>E1Z</v>
          </cell>
          <cell r="B131" t="str">
            <v>E1Z46 : Agts qualifiés laboratoire</v>
          </cell>
          <cell r="C131" t="str">
            <v>625b : Ouvriers qualifiés et agents qualifiés de laboratoire : agroalimentaire, chimie, biologie, pharmacie</v>
          </cell>
          <cell r="D131">
            <v>9852.9587537909247</v>
          </cell>
          <cell r="E131">
            <v>20274.437657323091</v>
          </cell>
          <cell r="F131">
            <v>22013.630944477805</v>
          </cell>
          <cell r="G131">
            <v>18108.584876295496</v>
          </cell>
          <cell r="H131">
            <v>15996.189038733042</v>
          </cell>
          <cell r="I131">
            <v>14142.823938784328</v>
          </cell>
          <cell r="J131">
            <v>10344.90763462406</v>
          </cell>
          <cell r="K131">
            <v>9510.4665047086964</v>
          </cell>
          <cell r="L131">
            <v>9703.5021220400158</v>
          </cell>
        </row>
        <row r="132">
          <cell r="A132" t="str">
            <v>E1Z</v>
          </cell>
          <cell r="B132" t="str">
            <v>E1Z46 : Agts qualifiés laboratoire</v>
          </cell>
          <cell r="C132" t="str">
            <v>628f : Agents qualifiés de laboratoire (sauf chimie, santé)</v>
          </cell>
          <cell r="D132">
            <v>8013.0372809016153</v>
          </cell>
          <cell r="E132">
            <v>15845.826426248574</v>
          </cell>
          <cell r="F132">
            <v>13586.397789638684</v>
          </cell>
          <cell r="G132">
            <v>10705.496526965133</v>
          </cell>
          <cell r="H132">
            <v>9589.7735836070096</v>
          </cell>
          <cell r="I132">
            <v>11860.409249540106</v>
          </cell>
          <cell r="J132">
            <v>8487.2628830381564</v>
          </cell>
          <cell r="K132">
            <v>8244.6161291729877</v>
          </cell>
          <cell r="L132">
            <v>7307.2328304936991</v>
          </cell>
        </row>
        <row r="133">
          <cell r="A133" t="str">
            <v>E1Z</v>
          </cell>
          <cell r="B133" t="str">
            <v>E1Z47 : Aut OQ type industriel</v>
          </cell>
          <cell r="C133" t="str">
            <v>628g : Ouvriers qualifiés divers de type industriel</v>
          </cell>
          <cell r="D133">
            <v>24647.781673463618</v>
          </cell>
          <cell r="E133">
            <v>14806.225769794222</v>
          </cell>
          <cell r="F133">
            <v>14689.64506793301</v>
          </cell>
          <cell r="G133">
            <v>14478.902171316904</v>
          </cell>
          <cell r="H133">
            <v>14982.110701813794</v>
          </cell>
          <cell r="I133">
            <v>16129.461955580226</v>
          </cell>
          <cell r="J133">
            <v>26697.974777766183</v>
          </cell>
          <cell r="K133">
            <v>24435.559750650256</v>
          </cell>
          <cell r="L133">
            <v>22809.810491974422</v>
          </cell>
        </row>
        <row r="134">
          <cell r="A134" t="str">
            <v>E2Z</v>
          </cell>
          <cell r="B134" t="str">
            <v>E2Z70 : Techniciens ind. de process</v>
          </cell>
          <cell r="C134" t="str">
            <v>475a : Techniciens de recherche-développement et des méthodes de production des industries de transformation</v>
          </cell>
          <cell r="D134">
            <v>39438.400802197284</v>
          </cell>
          <cell r="E134">
            <v>36586.700407483047</v>
          </cell>
          <cell r="F134">
            <v>39817.113253646778</v>
          </cell>
          <cell r="G134">
            <v>36714.700704916831</v>
          </cell>
          <cell r="H134">
            <v>28297.708051373662</v>
          </cell>
          <cell r="I134">
            <v>35953.090227864035</v>
          </cell>
          <cell r="J134">
            <v>34522.246472732309</v>
          </cell>
          <cell r="K134">
            <v>38492.836391472447</v>
          </cell>
          <cell r="L134">
            <v>45300.119542387103</v>
          </cell>
        </row>
        <row r="135">
          <cell r="A135" t="str">
            <v>E2Z</v>
          </cell>
          <cell r="B135" t="str">
            <v>E2Z70 : Techniciens ind. de process</v>
          </cell>
          <cell r="C135" t="str">
            <v>475b : Techniciens de production et de contrôle-qualité des industries de transformation</v>
          </cell>
          <cell r="D135">
            <v>58651.126707831303</v>
          </cell>
          <cell r="E135">
            <v>50506.149023697741</v>
          </cell>
          <cell r="F135">
            <v>56157.527508074236</v>
          </cell>
          <cell r="G135">
            <v>65314.341884153117</v>
          </cell>
          <cell r="H135">
            <v>55602.386016344113</v>
          </cell>
          <cell r="I135">
            <v>54451.201257082903</v>
          </cell>
          <cell r="J135">
            <v>65177.90067667736</v>
          </cell>
          <cell r="K135">
            <v>56918.529368216827</v>
          </cell>
          <cell r="L135">
            <v>53856.950078599693</v>
          </cell>
        </row>
        <row r="136">
          <cell r="A136" t="str">
            <v>E2Z</v>
          </cell>
          <cell r="B136" t="str">
            <v>E2Z70 : Techniciens ind. de process</v>
          </cell>
          <cell r="C136" t="str">
            <v>485a : Agents de maîtrise et techniciens en production et distribution d’énergie, eau, chauffage</v>
          </cell>
          <cell r="D136">
            <v>47581.74206439031</v>
          </cell>
          <cell r="E136">
            <v>51582.387504377504</v>
          </cell>
          <cell r="F136">
            <v>53205.478639685571</v>
          </cell>
          <cell r="G136">
            <v>41238.974566887737</v>
          </cell>
          <cell r="H136">
            <v>44613.014857489579</v>
          </cell>
          <cell r="I136">
            <v>40739.085512305202</v>
          </cell>
          <cell r="J136">
            <v>42511.790432784175</v>
          </cell>
          <cell r="K136">
            <v>52435.921675384168</v>
          </cell>
          <cell r="L136">
            <v>47797.514085002607</v>
          </cell>
        </row>
        <row r="137">
          <cell r="A137" t="str">
            <v>E2Z</v>
          </cell>
          <cell r="B137" t="str">
            <v>E2Z80 : AM industries de process</v>
          </cell>
          <cell r="C137" t="str">
            <v>484a : Agents de maîtrise en fabrication : agroalimentaire, chimie, plasturgie, pharmacie.</v>
          </cell>
          <cell r="D137">
            <v>54042.256584732444</v>
          </cell>
          <cell r="E137">
            <v>67163.184341833301</v>
          </cell>
          <cell r="F137">
            <v>54140.065562906202</v>
          </cell>
          <cell r="G137">
            <v>54195.821846628227</v>
          </cell>
          <cell r="H137">
            <v>56354.290920081701</v>
          </cell>
          <cell r="I137">
            <v>51181.261967013525</v>
          </cell>
          <cell r="J137">
            <v>46307.636621165657</v>
          </cell>
          <cell r="K137">
            <v>56486.548346570744</v>
          </cell>
          <cell r="L137">
            <v>59332.584786460953</v>
          </cell>
        </row>
        <row r="138">
          <cell r="A138" t="str">
            <v>E2Z</v>
          </cell>
          <cell r="B138" t="str">
            <v>E2Z80 : AM industries de process</v>
          </cell>
          <cell r="C138" t="str">
            <v>484b : Agents de maîtrise en fabrication : métallurgie, matériaux lourds et autres industries de transformation</v>
          </cell>
          <cell r="D138">
            <v>17588.33744760355</v>
          </cell>
          <cell r="E138">
            <v>14241.827621192726</v>
          </cell>
          <cell r="F138">
            <v>15295.003235394617</v>
          </cell>
          <cell r="G138">
            <v>20843.23052676563</v>
          </cell>
          <cell r="H138">
            <v>25920.475206706898</v>
          </cell>
          <cell r="I138">
            <v>14674.530600141024</v>
          </cell>
          <cell r="J138">
            <v>15871.06729346616</v>
          </cell>
          <cell r="K138">
            <v>18547.535399846678</v>
          </cell>
          <cell r="L138">
            <v>18346.409649497811</v>
          </cell>
        </row>
        <row r="139">
          <cell r="A139" t="str">
            <v>F0Z</v>
          </cell>
          <cell r="B139" t="str">
            <v>F0Z20 : ONQ textile et du cuir</v>
          </cell>
          <cell r="C139" t="str">
            <v>675a : Ouvriers de production non qualifiés du textile, confection, tannerie-mégisserie et travail du cuir</v>
          </cell>
          <cell r="D139">
            <v>26517.641188187696</v>
          </cell>
          <cell r="E139">
            <v>49568.91048688499</v>
          </cell>
          <cell r="F139">
            <v>42682.137239620286</v>
          </cell>
          <cell r="G139">
            <v>38602.062671559637</v>
          </cell>
          <cell r="H139">
            <v>34030.162983775263</v>
          </cell>
          <cell r="I139">
            <v>34463.578909271419</v>
          </cell>
          <cell r="J139">
            <v>31731.80559744954</v>
          </cell>
          <cell r="K139">
            <v>28751.591575746395</v>
          </cell>
          <cell r="L139">
            <v>19069.526391367155</v>
          </cell>
        </row>
        <row r="140">
          <cell r="A140" t="str">
            <v>F1Z</v>
          </cell>
          <cell r="B140" t="str">
            <v>F1Z40 : OQ industriel textile et cuir</v>
          </cell>
          <cell r="C140" t="str">
            <v>627a : Opérateurs qualifiés du textile et de la mégisserie</v>
          </cell>
          <cell r="D140">
            <v>4168.9883005348838</v>
          </cell>
          <cell r="E140">
            <v>10749.402733782814</v>
          </cell>
          <cell r="F140">
            <v>11535.447289586718</v>
          </cell>
          <cell r="G140">
            <v>10299.690830152473</v>
          </cell>
          <cell r="H140">
            <v>11550.563172879656</v>
          </cell>
          <cell r="I140">
            <v>3471.1440187286335</v>
          </cell>
          <cell r="J140">
            <v>2381.4238540092874</v>
          </cell>
          <cell r="K140">
            <v>5501.1683302410684</v>
          </cell>
          <cell r="L140">
            <v>4624.3727173542957</v>
          </cell>
        </row>
        <row r="141">
          <cell r="A141" t="str">
            <v>F1Z</v>
          </cell>
          <cell r="B141" t="str">
            <v>F1Z40 : OQ industriel textile et cuir</v>
          </cell>
          <cell r="C141" t="str">
            <v>627b : Ouvriers qualifiés de la coupe des vêtements et de l’habillement, autres opérateurs de confection qualifiés</v>
          </cell>
          <cell r="D141">
            <v>33771.439278420839</v>
          </cell>
          <cell r="E141">
            <v>40864.98330400882</v>
          </cell>
          <cell r="F141">
            <v>36675.61138028909</v>
          </cell>
          <cell r="G141">
            <v>32108.573202961132</v>
          </cell>
          <cell r="H141">
            <v>27834.508150456524</v>
          </cell>
          <cell r="I141">
            <v>25689.444952037404</v>
          </cell>
          <cell r="J141">
            <v>39293.929785466586</v>
          </cell>
          <cell r="K141">
            <v>31944.994585874832</v>
          </cell>
          <cell r="L141">
            <v>30075.393463921104</v>
          </cell>
        </row>
        <row r="142">
          <cell r="A142" t="str">
            <v>F1Z</v>
          </cell>
          <cell r="B142" t="str">
            <v>F1Z40 : OQ industriel textile et cuir</v>
          </cell>
          <cell r="C142" t="str">
            <v>627c : Ouvriers qualifiés du travail industriel du cuir</v>
          </cell>
          <cell r="D142">
            <v>6055.7599437947538</v>
          </cell>
          <cell r="E142">
            <v>9488.4260173903076</v>
          </cell>
          <cell r="F142">
            <v>7415.9372293849528</v>
          </cell>
          <cell r="G142">
            <v>7609.5655653893809</v>
          </cell>
          <cell r="H142">
            <v>8814.8568294909783</v>
          </cell>
          <cell r="I142">
            <v>6594.5196579097692</v>
          </cell>
          <cell r="J142">
            <v>6945.596242193732</v>
          </cell>
          <cell r="K142">
            <v>7102.5201463105932</v>
          </cell>
          <cell r="L142">
            <v>4119.1634428799362</v>
          </cell>
        </row>
        <row r="143">
          <cell r="A143" t="str">
            <v>F1Z</v>
          </cell>
          <cell r="B143" t="str">
            <v>F1Z41 : OQ artisanal textile et cuir</v>
          </cell>
          <cell r="C143" t="str">
            <v>213a : Artisans de l’habillement, du textile et du cuir</v>
          </cell>
          <cell r="D143">
            <v>9865.4734703053746</v>
          </cell>
          <cell r="E143">
            <v>8580.3356067376535</v>
          </cell>
          <cell r="F143">
            <v>11907.788388394432</v>
          </cell>
          <cell r="G143">
            <v>17286.789326268638</v>
          </cell>
          <cell r="H143">
            <v>11307.136807319361</v>
          </cell>
          <cell r="I143">
            <v>9400.9660259444991</v>
          </cell>
          <cell r="J143">
            <v>7697.4494673813197</v>
          </cell>
          <cell r="K143">
            <v>10137.331200607956</v>
          </cell>
          <cell r="L143">
            <v>11761.639742926851</v>
          </cell>
        </row>
        <row r="144">
          <cell r="A144" t="str">
            <v>F1Z</v>
          </cell>
          <cell r="B144" t="str">
            <v>F1Z41 : OQ artisanal textile et cuir</v>
          </cell>
          <cell r="C144" t="str">
            <v>635a : Tailleurs et couturières qualifiés, Ouvriers qualifiés du travail des étoffes , Ouvriers qualifiés de type artisanal du travail du cuir</v>
          </cell>
          <cell r="D144">
            <v>22250.84131412303</v>
          </cell>
          <cell r="E144">
            <v>35106.643372365084</v>
          </cell>
          <cell r="F144">
            <v>31090.101660069377</v>
          </cell>
          <cell r="G144">
            <v>24365.7761023723</v>
          </cell>
          <cell r="H144">
            <v>19576.639136996047</v>
          </cell>
          <cell r="I144">
            <v>21765.779517892763</v>
          </cell>
          <cell r="J144">
            <v>23323.062319287612</v>
          </cell>
          <cell r="K144">
            <v>22760.501140633893</v>
          </cell>
          <cell r="L144">
            <v>20668.960482447586</v>
          </cell>
        </row>
        <row r="145">
          <cell r="A145" t="str">
            <v>F2Z</v>
          </cell>
          <cell r="B145" t="str">
            <v>F2Z20 : ONQ bois ameublement</v>
          </cell>
          <cell r="C145" t="str">
            <v>675b : Ouvriers de production non qualifiés du travail du bois et de l’ameublement</v>
          </cell>
          <cell r="D145">
            <v>34543.049738816509</v>
          </cell>
          <cell r="E145">
            <v>30212.046883208845</v>
          </cell>
          <cell r="F145">
            <v>32320.808390406622</v>
          </cell>
          <cell r="G145">
            <v>38999.989469944223</v>
          </cell>
          <cell r="H145">
            <v>39264.043894900504</v>
          </cell>
          <cell r="I145">
            <v>28451.708086234827</v>
          </cell>
          <cell r="J145">
            <v>28864.448133384194</v>
          </cell>
          <cell r="K145">
            <v>37787.852900478771</v>
          </cell>
          <cell r="L145">
            <v>36976.848182586553</v>
          </cell>
        </row>
        <row r="146">
          <cell r="A146" t="str">
            <v>F3Z</v>
          </cell>
          <cell r="B146" t="str">
            <v>F3Z40 : Artisans bois ameublement</v>
          </cell>
          <cell r="C146" t="str">
            <v>214a : Artisans de l’ameublement</v>
          </cell>
          <cell r="D146">
            <v>21524.94885712205</v>
          </cell>
          <cell r="E146">
            <v>19542.167442607297</v>
          </cell>
          <cell r="F146">
            <v>16761.983621711122</v>
          </cell>
          <cell r="G146">
            <v>12356.774538726149</v>
          </cell>
          <cell r="H146">
            <v>15073.785024198716</v>
          </cell>
          <cell r="I146">
            <v>14243.593374994089</v>
          </cell>
          <cell r="J146">
            <v>20029.497148381874</v>
          </cell>
          <cell r="K146">
            <v>23611.195651467035</v>
          </cell>
          <cell r="L146">
            <v>20934.153771517238</v>
          </cell>
        </row>
        <row r="147">
          <cell r="A147" t="str">
            <v>F3Z</v>
          </cell>
          <cell r="B147" t="str">
            <v>F3Z40 : Artisans bois ameublement</v>
          </cell>
          <cell r="C147" t="str">
            <v>214b : Artisans du travail mécanique du bois</v>
          </cell>
          <cell r="D147">
            <v>5513.3855352182218</v>
          </cell>
          <cell r="E147">
            <v>3473.5495385620525</v>
          </cell>
          <cell r="F147">
            <v>3714.0614623284864</v>
          </cell>
          <cell r="G147">
            <v>3911.6213809327473</v>
          </cell>
          <cell r="H147">
            <v>3983.6788445049742</v>
          </cell>
          <cell r="I147">
            <v>4950.4944362298475</v>
          </cell>
          <cell r="J147">
            <v>7072.5403065015553</v>
          </cell>
          <cell r="K147">
            <v>4560.0423871381827</v>
          </cell>
          <cell r="L147">
            <v>4907.5739120149274</v>
          </cell>
        </row>
        <row r="148">
          <cell r="A148" t="str">
            <v>F3Z</v>
          </cell>
          <cell r="B148" t="str">
            <v>F3Z41 : OQ bois ameublement</v>
          </cell>
          <cell r="C148" t="str">
            <v>627d : Ouvriers qualifiés de scierie, de la menuiserie industrielle et de l’ameublement</v>
          </cell>
          <cell r="D148">
            <v>68312.618786252002</v>
          </cell>
          <cell r="E148">
            <v>58626.361899947013</v>
          </cell>
          <cell r="F148">
            <v>60861.58001907701</v>
          </cell>
          <cell r="G148">
            <v>63626.759634501286</v>
          </cell>
          <cell r="H148">
            <v>56104.998133720495</v>
          </cell>
          <cell r="I148">
            <v>44954.819204985193</v>
          </cell>
          <cell r="J148">
            <v>45421.892346061184</v>
          </cell>
          <cell r="K148">
            <v>80514.647911850101</v>
          </cell>
          <cell r="L148">
            <v>79001.31610084475</v>
          </cell>
        </row>
        <row r="149">
          <cell r="A149" t="str">
            <v>F4Z</v>
          </cell>
          <cell r="B149" t="str">
            <v>F4Z20 : ONQ imprimerie presse édition</v>
          </cell>
          <cell r="C149" t="str">
            <v>675c : Ouvriers de production non qualifiés de l’imprimerie, presse, édition</v>
          </cell>
          <cell r="D149">
            <v>9709.4497622752224</v>
          </cell>
          <cell r="E149">
            <v>20236.28911465087</v>
          </cell>
          <cell r="F149">
            <v>14160.968043651317</v>
          </cell>
          <cell r="G149">
            <v>14719.091246567767</v>
          </cell>
          <cell r="H149">
            <v>11172.933805352868</v>
          </cell>
          <cell r="I149">
            <v>9599.1773943332737</v>
          </cell>
          <cell r="J149">
            <v>11544.121916435757</v>
          </cell>
          <cell r="K149">
            <v>6569.4564744673626</v>
          </cell>
          <cell r="L149">
            <v>11014.770895922544</v>
          </cell>
        </row>
        <row r="150">
          <cell r="A150" t="str">
            <v>F4Z</v>
          </cell>
          <cell r="B150" t="str">
            <v>F4Z41 : OQ impression façonnage</v>
          </cell>
          <cell r="C150" t="str">
            <v>214c : Artisans du papier, de l’imprimerie et de la reproduction</v>
          </cell>
          <cell r="D150">
            <v>10287.192568759147</v>
          </cell>
          <cell r="E150">
            <v>9397.694325618706</v>
          </cell>
          <cell r="F150">
            <v>12132.757422895153</v>
          </cell>
          <cell r="G150">
            <v>9212.0534301255902</v>
          </cell>
          <cell r="H150">
            <v>9549.2695012396998</v>
          </cell>
          <cell r="I150">
            <v>7075.8692825326452</v>
          </cell>
          <cell r="J150">
            <v>11530.868696942882</v>
          </cell>
          <cell r="K150">
            <v>7858.9976763587792</v>
          </cell>
          <cell r="L150">
            <v>11471.711332975778</v>
          </cell>
        </row>
        <row r="151">
          <cell r="A151" t="str">
            <v>F4Z</v>
          </cell>
          <cell r="B151" t="str">
            <v>F4Z41 : OQ impression façonnage</v>
          </cell>
          <cell r="C151" t="str">
            <v>627e : Ouvriers de la photogravure et des laboratoires photographiques et cinématographiques</v>
          </cell>
          <cell r="D151">
            <v>2302.0257090944265</v>
          </cell>
          <cell r="E151">
            <v>9636.4140949250032</v>
          </cell>
          <cell r="F151">
            <v>8670.8594244358792</v>
          </cell>
          <cell r="G151">
            <v>9827.904253888375</v>
          </cell>
          <cell r="H151">
            <v>8494.3757127541612</v>
          </cell>
          <cell r="I151">
            <v>2867.1896523385176</v>
          </cell>
          <cell r="J151">
            <v>2068.8067429456742</v>
          </cell>
          <cell r="K151">
            <v>2926.004464114279</v>
          </cell>
          <cell r="L151">
            <v>1911.2659202233269</v>
          </cell>
        </row>
        <row r="152">
          <cell r="A152" t="str">
            <v>F4Z</v>
          </cell>
          <cell r="B152" t="str">
            <v>F4Z41 : OQ impression façonnage</v>
          </cell>
          <cell r="C152" t="str">
            <v>627f : Ouvriers de la composition et de l’impression, Ouvriers qualifiés de la brochure, de la reliure et du façonnage du papier-carton</v>
          </cell>
          <cell r="D152">
            <v>55106.06623595237</v>
          </cell>
          <cell r="E152">
            <v>60620.621989989653</v>
          </cell>
          <cell r="F152">
            <v>59017.174293691496</v>
          </cell>
          <cell r="G152">
            <v>54879.216419447795</v>
          </cell>
          <cell r="H152">
            <v>57185.410356648194</v>
          </cell>
          <cell r="I152">
            <v>65632.015344306157</v>
          </cell>
          <cell r="J152">
            <v>65580.051578213461</v>
          </cell>
          <cell r="K152">
            <v>52735.140700040356</v>
          </cell>
          <cell r="L152">
            <v>47003.006429603302</v>
          </cell>
        </row>
        <row r="153">
          <cell r="A153" t="str">
            <v>F5Z</v>
          </cell>
          <cell r="B153" t="str">
            <v>F5Z70 : Tech &amp; AM mat.souples, bois, ind.graph.</v>
          </cell>
          <cell r="C153" t="str">
            <v>476a : Assistants techniques, techniciens de l’imprimerie et de l’édition</v>
          </cell>
          <cell r="D153">
            <v>10854.880227237636</v>
          </cell>
          <cell r="E153">
            <v>16043.490308950177</v>
          </cell>
          <cell r="F153">
            <v>13589.121313548194</v>
          </cell>
          <cell r="G153">
            <v>16476.808723923732</v>
          </cell>
          <cell r="H153">
            <v>8318.0438276199257</v>
          </cell>
          <cell r="I153">
            <v>12709.119979973466</v>
          </cell>
          <cell r="J153">
            <v>14147.670399047018</v>
          </cell>
          <cell r="K153">
            <v>9337.0385085134567</v>
          </cell>
          <cell r="L153">
            <v>9079.9317741524374</v>
          </cell>
        </row>
        <row r="154">
          <cell r="A154" t="str">
            <v>F5Z</v>
          </cell>
          <cell r="B154" t="str">
            <v>F5Z70 : Tech &amp; AM mat.souples, bois, ind.graph.</v>
          </cell>
          <cell r="C154" t="str">
            <v>476b : Techniciens de l’industrie des matériaux souples, de l’ameublement et du bois</v>
          </cell>
          <cell r="D154">
            <v>6797.0570791936589</v>
          </cell>
          <cell r="E154">
            <v>6295.6209845052445</v>
          </cell>
          <cell r="F154">
            <v>7425.6824509526477</v>
          </cell>
          <cell r="G154">
            <v>7139.1185747437248</v>
          </cell>
          <cell r="H154">
            <v>5273.6558946823543</v>
          </cell>
          <cell r="I154">
            <v>7781.7877987618713</v>
          </cell>
          <cell r="J154">
            <v>11625.24084828462</v>
          </cell>
          <cell r="K154">
            <v>5325.191932801582</v>
          </cell>
          <cell r="L154">
            <v>3440.7384564947761</v>
          </cell>
        </row>
        <row r="155">
          <cell r="A155" t="str">
            <v>F5Z</v>
          </cell>
          <cell r="B155" t="str">
            <v>F5Z70 : Tech &amp; AM mat.souples, bois, ind.graph.</v>
          </cell>
          <cell r="C155" t="str">
            <v>485b : Agents de maîtrise en fabrication des autres industries (imprimerie, matériaux souples, ameublement et bois)</v>
          </cell>
          <cell r="D155">
            <v>19706.553646665896</v>
          </cell>
          <cell r="E155">
            <v>23693.575904360117</v>
          </cell>
          <cell r="F155">
            <v>21428.737590046734</v>
          </cell>
          <cell r="G155">
            <v>21094.969914854279</v>
          </cell>
          <cell r="H155">
            <v>21414.970589995773</v>
          </cell>
          <cell r="I155">
            <v>25502.864516401532</v>
          </cell>
          <cell r="J155">
            <v>21562.789411573129</v>
          </cell>
          <cell r="K155">
            <v>20165.629694043375</v>
          </cell>
          <cell r="L155">
            <v>17391.241834381184</v>
          </cell>
        </row>
        <row r="156">
          <cell r="A156" t="str">
            <v>G0A</v>
          </cell>
          <cell r="B156" t="str">
            <v>G0A40 : OQ maintenance en mécanique</v>
          </cell>
          <cell r="C156" t="str">
            <v>628a : Mécaniciens qualifiés de maintenance, entretien : équipements industriels</v>
          </cell>
          <cell r="D156">
            <v>89885.932589295626</v>
          </cell>
          <cell r="E156">
            <v>98599.281552951317</v>
          </cell>
          <cell r="F156">
            <v>92375.391104934446</v>
          </cell>
          <cell r="G156">
            <v>103821.02379127001</v>
          </cell>
          <cell r="H156">
            <v>109895.06164742312</v>
          </cell>
          <cell r="I156">
            <v>100326.88315757643</v>
          </cell>
          <cell r="J156">
            <v>92439.258470865505</v>
          </cell>
          <cell r="K156">
            <v>92523.471288372792</v>
          </cell>
          <cell r="L156">
            <v>84695.068008648552</v>
          </cell>
        </row>
        <row r="157">
          <cell r="A157" t="str">
            <v>G0A</v>
          </cell>
          <cell r="B157" t="str">
            <v>G0A40 : OQ maintenance en mécanique</v>
          </cell>
          <cell r="C157" t="str">
            <v>634d : Mécaniciens qualifiés de maintenance, entretien : équipements non industriels</v>
          </cell>
          <cell r="D157">
            <v>15340.617652052735</v>
          </cell>
          <cell r="E157">
            <v>15619.467498242098</v>
          </cell>
          <cell r="F157">
            <v>15244.898412808654</v>
          </cell>
          <cell r="G157">
            <v>16247.87312981562</v>
          </cell>
          <cell r="H157">
            <v>24075.358570866647</v>
          </cell>
          <cell r="I157">
            <v>21061.649048429143</v>
          </cell>
          <cell r="J157">
            <v>17143.97978837783</v>
          </cell>
          <cell r="K157">
            <v>13598.855907965853</v>
          </cell>
          <cell r="L157">
            <v>15279.017259814524</v>
          </cell>
        </row>
        <row r="158">
          <cell r="A158" t="str">
            <v>G0A</v>
          </cell>
          <cell r="B158" t="str">
            <v>G0A41 : OQ maintenance en élec.</v>
          </cell>
          <cell r="C158" t="str">
            <v>628b : Électromécaniciens, électriciens qualifiés d’entretien : équipements industriels</v>
          </cell>
          <cell r="D158">
            <v>33205.767967962995</v>
          </cell>
          <cell r="E158">
            <v>54125.167172824928</v>
          </cell>
          <cell r="F158">
            <v>54971.010327498225</v>
          </cell>
          <cell r="G158">
            <v>37000.594440354449</v>
          </cell>
          <cell r="H158">
            <v>43998.289583903184</v>
          </cell>
          <cell r="I158">
            <v>46266.874903878204</v>
          </cell>
          <cell r="J158">
            <v>38435.09069356601</v>
          </cell>
          <cell r="K158">
            <v>30004.168827026555</v>
          </cell>
          <cell r="L158">
            <v>31178.044383296427</v>
          </cell>
        </row>
        <row r="159">
          <cell r="A159" t="str">
            <v>G0A</v>
          </cell>
          <cell r="B159" t="str">
            <v>G0A41 : OQ maintenance en élec.</v>
          </cell>
          <cell r="C159" t="str">
            <v>633d : Électriciens, électroniciens qualifiés en maintenance, entretien : équipements non industriels</v>
          </cell>
          <cell r="D159">
            <v>5974.103716590339</v>
          </cell>
          <cell r="E159">
            <v>9489.6936762844416</v>
          </cell>
          <cell r="F159">
            <v>7427.6428225272984</v>
          </cell>
          <cell r="G159">
            <v>9236.716470848638</v>
          </cell>
          <cell r="H159">
            <v>9009.056777742273</v>
          </cell>
          <cell r="I159">
            <v>8926.7192496152165</v>
          </cell>
          <cell r="J159">
            <v>8722.9336748269634</v>
          </cell>
          <cell r="K159">
            <v>4739.089286344356</v>
          </cell>
          <cell r="L159">
            <v>4460.2881885996976</v>
          </cell>
        </row>
        <row r="160">
          <cell r="A160" t="str">
            <v>G0A</v>
          </cell>
          <cell r="B160" t="str">
            <v>G0A42 : Mainteniciens en biens électrodomestiques</v>
          </cell>
          <cell r="C160" t="str">
            <v>216c : Artisans réparateurs divers</v>
          </cell>
          <cell r="D160">
            <v>12398.585317609382</v>
          </cell>
          <cell r="E160">
            <v>9038.0778470152145</v>
          </cell>
          <cell r="F160">
            <v>7187.1417515843768</v>
          </cell>
          <cell r="G160">
            <v>13068.400382423384</v>
          </cell>
          <cell r="H160">
            <v>8509.6832865757533</v>
          </cell>
          <cell r="I160">
            <v>6639.3519815163299</v>
          </cell>
          <cell r="J160">
            <v>10700.37039778544</v>
          </cell>
          <cell r="K160">
            <v>14029.432155135688</v>
          </cell>
          <cell r="L160">
            <v>12465.953399907019</v>
          </cell>
        </row>
        <row r="161">
          <cell r="A161" t="str">
            <v>G0A</v>
          </cell>
          <cell r="B161" t="str">
            <v>G0A42 : Mainteniciens en biens électrodomestiques</v>
          </cell>
          <cell r="C161" t="str">
            <v>633b : Dépanneurs qualifiés en radiotélévision, électroménager, matériel électronique (salariés)</v>
          </cell>
          <cell r="D161">
            <v>4522.1776728279574</v>
          </cell>
          <cell r="E161">
            <v>8988.459743343632</v>
          </cell>
          <cell r="F161">
            <v>4385.0679411296342</v>
          </cell>
          <cell r="G161">
            <v>5699.7358028083427</v>
          </cell>
          <cell r="H161">
            <v>5839.4607694038996</v>
          </cell>
          <cell r="I161">
            <v>4144.4867829949744</v>
          </cell>
          <cell r="J161">
            <v>4364.1842351811865</v>
          </cell>
          <cell r="K161">
            <v>4137.8240391884965</v>
          </cell>
          <cell r="L161">
            <v>5064.5247441141864</v>
          </cell>
        </row>
        <row r="162">
          <cell r="A162" t="str">
            <v>G0A</v>
          </cell>
          <cell r="B162" t="str">
            <v>G0A43 : OQ polyvalents entretien du bât.</v>
          </cell>
          <cell r="C162" t="str">
            <v>632k : Ouvriers qualifiés d’entretien général des bâtiments</v>
          </cell>
          <cell r="D162">
            <v>74762.259726433025</v>
          </cell>
          <cell r="E162">
            <v>75713.462236321182</v>
          </cell>
          <cell r="F162">
            <v>68029.614248736165</v>
          </cell>
          <cell r="G162">
            <v>67906.37278867494</v>
          </cell>
          <cell r="H162">
            <v>66699.411597583996</v>
          </cell>
          <cell r="I162">
            <v>66089.136592512325</v>
          </cell>
          <cell r="J162">
            <v>79769.494320132391</v>
          </cell>
          <cell r="K162">
            <v>75579.565381545573</v>
          </cell>
          <cell r="L162">
            <v>68937.719477621111</v>
          </cell>
        </row>
        <row r="163">
          <cell r="A163" t="str">
            <v>G0B</v>
          </cell>
          <cell r="B163" t="str">
            <v>G0B40 : Carrossiers automobiles</v>
          </cell>
          <cell r="C163" t="str">
            <v>216b : Artisans tôliers-carrossiers d’automobiles</v>
          </cell>
          <cell r="D163">
            <v>6594.8665129529063</v>
          </cell>
          <cell r="E163">
            <v>7705.8847841840998</v>
          </cell>
          <cell r="F163">
            <v>5739.4680786174331</v>
          </cell>
          <cell r="G163">
            <v>5721.6443804858764</v>
          </cell>
          <cell r="H163">
            <v>5854.1674439460076</v>
          </cell>
          <cell r="I163">
            <v>4943.793765665614</v>
          </cell>
          <cell r="J163">
            <v>7662.1412416725825</v>
          </cell>
          <cell r="K163">
            <v>6373.8939545709773</v>
          </cell>
          <cell r="L163">
            <v>5748.5643426151564</v>
          </cell>
        </row>
        <row r="164">
          <cell r="A164" t="str">
            <v>G0B</v>
          </cell>
          <cell r="B164" t="str">
            <v>G0B40 : Carrossiers automobiles</v>
          </cell>
          <cell r="C164" t="str">
            <v>634a : Carrossiers d’automobiles qualifiés</v>
          </cell>
          <cell r="D164">
            <v>36519.928566954477</v>
          </cell>
          <cell r="E164">
            <v>33977.983249872101</v>
          </cell>
          <cell r="F164">
            <v>37081.413028726405</v>
          </cell>
          <cell r="G164">
            <v>41945.936926615279</v>
          </cell>
          <cell r="H164">
            <v>36804.320693971044</v>
          </cell>
          <cell r="I164">
            <v>44552.02038714847</v>
          </cell>
          <cell r="J164">
            <v>39353.736786695306</v>
          </cell>
          <cell r="K164">
            <v>32735.312261768846</v>
          </cell>
          <cell r="L164">
            <v>37470.73665239929</v>
          </cell>
        </row>
        <row r="165">
          <cell r="A165" t="str">
            <v>G0B</v>
          </cell>
          <cell r="B165" t="str">
            <v>G0B41 : Mécaniciens et élect. de véhicules</v>
          </cell>
          <cell r="C165" t="str">
            <v>212a : Artisans mécaniciens en machines agricoles</v>
          </cell>
          <cell r="D165">
            <v>6482.6268034574377</v>
          </cell>
          <cell r="E165">
            <v>9789.8656453693238</v>
          </cell>
          <cell r="F165">
            <v>6560.8357365549336</v>
          </cell>
          <cell r="G165">
            <v>5089.5401675945859</v>
          </cell>
          <cell r="H165">
            <v>3643.668710262345</v>
          </cell>
          <cell r="I165">
            <v>4724.8849908749507</v>
          </cell>
          <cell r="J165">
            <v>7500.5352992279786</v>
          </cell>
          <cell r="K165">
            <v>4567.3637760006559</v>
          </cell>
          <cell r="L165">
            <v>7379.9813351436787</v>
          </cell>
        </row>
        <row r="166">
          <cell r="A166" t="str">
            <v>G0B</v>
          </cell>
          <cell r="B166" t="str">
            <v>G0B41 : Mécaniciens et élect. de véhicules</v>
          </cell>
          <cell r="C166" t="str">
            <v>216a : Artisans mécaniciens réparateurs d’automobiles</v>
          </cell>
          <cell r="D166">
            <v>43015.356299128405</v>
          </cell>
          <cell r="E166">
            <v>32515.617805329472</v>
          </cell>
          <cell r="F166">
            <v>37768.711667900629</v>
          </cell>
          <cell r="G166">
            <v>38900.287050986422</v>
          </cell>
          <cell r="H166">
            <v>39331.479887437759</v>
          </cell>
          <cell r="I166">
            <v>56163.930544649316</v>
          </cell>
          <cell r="J166">
            <v>45636.59279201043</v>
          </cell>
          <cell r="K166">
            <v>40298.09722333432</v>
          </cell>
          <cell r="L166">
            <v>43111.378882040452</v>
          </cell>
        </row>
        <row r="167">
          <cell r="A167" t="str">
            <v>G0B</v>
          </cell>
          <cell r="B167" t="str">
            <v>G0B41 : Mécaniciens et élect. de véhicules</v>
          </cell>
          <cell r="C167" t="str">
            <v>633c : Électriciens, électroniciens qualifiés en maintenance entretien, réparation : automobile</v>
          </cell>
          <cell r="D167">
            <v>1596.2054036151731</v>
          </cell>
          <cell r="E167">
            <v>7074.0807722809432</v>
          </cell>
          <cell r="F167">
            <v>6382.2998363772176</v>
          </cell>
          <cell r="G167">
            <v>3070.8731769463097</v>
          </cell>
          <cell r="H167">
            <v>2947.5646898769683</v>
          </cell>
          <cell r="I167">
            <v>667.92001309139675</v>
          </cell>
          <cell r="J167">
            <v>2048.6737956340985</v>
          </cell>
          <cell r="K167">
            <v>2162.8170170487369</v>
          </cell>
          <cell r="L167">
            <v>577.12539816268304</v>
          </cell>
        </row>
        <row r="168">
          <cell r="A168" t="str">
            <v>G0B</v>
          </cell>
          <cell r="B168" t="str">
            <v>G0B41 : Mécaniciens et élect. de véhicules</v>
          </cell>
          <cell r="C168" t="str">
            <v>634c : Mécaniciens qualifiés en maintenance, entretien, réparation : automobile</v>
          </cell>
          <cell r="D168">
            <v>99033.66474743346</v>
          </cell>
          <cell r="E168">
            <v>115241.79353052027</v>
          </cell>
          <cell r="F168">
            <v>123205.08181001038</v>
          </cell>
          <cell r="G168">
            <v>130330.51823769904</v>
          </cell>
          <cell r="H168">
            <v>130763.07795028157</v>
          </cell>
          <cell r="I168">
            <v>116477.41350149849</v>
          </cell>
          <cell r="J168">
            <v>108091.66052603793</v>
          </cell>
          <cell r="K168">
            <v>95429.768932443025</v>
          </cell>
          <cell r="L168">
            <v>93579.564783819398</v>
          </cell>
        </row>
        <row r="169">
          <cell r="A169" t="str">
            <v>G1Z</v>
          </cell>
          <cell r="B169" t="str">
            <v>G1Z70 : Tech. et AM maintenance env.</v>
          </cell>
          <cell r="C169" t="str">
            <v>477b : Techniciens d’installation et de maintenance des équipements industriels</v>
          </cell>
          <cell r="D169">
            <v>47315.794810571824</v>
          </cell>
          <cell r="E169">
            <v>46822.370440413441</v>
          </cell>
          <cell r="F169">
            <v>60072.274206869297</v>
          </cell>
          <cell r="G169">
            <v>72013.427221105943</v>
          </cell>
          <cell r="H169">
            <v>64730.462738046604</v>
          </cell>
          <cell r="I169">
            <v>54429.061803011413</v>
          </cell>
          <cell r="J169">
            <v>35150.131552779945</v>
          </cell>
          <cell r="K169">
            <v>47455.038837491833</v>
          </cell>
          <cell r="L169">
            <v>59342.214041443687</v>
          </cell>
        </row>
        <row r="170">
          <cell r="A170" t="str">
            <v>G1Z</v>
          </cell>
          <cell r="B170" t="str">
            <v>G1Z70 : Tech. et AM maintenance env.</v>
          </cell>
          <cell r="C170" t="str">
            <v>477c : Techniciens d’installation et de maintenance des équipements non industriels</v>
          </cell>
          <cell r="D170">
            <v>107932.63278634883</v>
          </cell>
          <cell r="E170">
            <v>95090.886361078359</v>
          </cell>
          <cell r="F170">
            <v>90532.0344526564</v>
          </cell>
          <cell r="G170">
            <v>83135.695429302374</v>
          </cell>
          <cell r="H170">
            <v>93216.578657415492</v>
          </cell>
          <cell r="I170">
            <v>82264.829873089126</v>
          </cell>
          <cell r="J170">
            <v>111842.10252437838</v>
          </cell>
          <cell r="K170">
            <v>114380.21116976325</v>
          </cell>
          <cell r="L170">
            <v>97575.584664904862</v>
          </cell>
        </row>
        <row r="171">
          <cell r="A171" t="str">
            <v>G1Z</v>
          </cell>
          <cell r="B171" t="str">
            <v>G1Z70 : Tech. et AM maintenance env.</v>
          </cell>
          <cell r="C171" t="str">
            <v>477d : Techniciens de l’environnement et du traitement des pollutions</v>
          </cell>
          <cell r="D171">
            <v>11942.536746016865</v>
          </cell>
          <cell r="E171">
            <v>8961.6000142727644</v>
          </cell>
          <cell r="F171">
            <v>7463.9675800667337</v>
          </cell>
          <cell r="G171">
            <v>8817.767280012722</v>
          </cell>
          <cell r="H171">
            <v>12099.398169727949</v>
          </cell>
          <cell r="I171">
            <v>11779.183274906403</v>
          </cell>
          <cell r="J171">
            <v>10155.414914236431</v>
          </cell>
          <cell r="K171">
            <v>9783.6245550047206</v>
          </cell>
          <cell r="L171">
            <v>15888.570768809446</v>
          </cell>
        </row>
        <row r="172">
          <cell r="A172" t="str">
            <v>G1Z</v>
          </cell>
          <cell r="B172" t="str">
            <v>G1Z70 : Tech. et AM maintenance env.</v>
          </cell>
          <cell r="C172" t="str">
            <v>486a : Agents de maîtrise en maintenance, installation en électricité, électromécanique et électronique</v>
          </cell>
          <cell r="D172">
            <v>39413.555224020958</v>
          </cell>
          <cell r="E172">
            <v>52718.568877463127</v>
          </cell>
          <cell r="F172">
            <v>47091.321702339905</v>
          </cell>
          <cell r="G172">
            <v>47977.233875446429</v>
          </cell>
          <cell r="H172">
            <v>44806.506295822015</v>
          </cell>
          <cell r="I172">
            <v>36173.602023270782</v>
          </cell>
          <cell r="J172">
            <v>31199.779031025806</v>
          </cell>
          <cell r="K172">
            <v>35923.061667836817</v>
          </cell>
          <cell r="L172">
            <v>51117.824973200237</v>
          </cell>
        </row>
        <row r="173">
          <cell r="A173" t="str">
            <v>G1Z</v>
          </cell>
          <cell r="B173" t="str">
            <v>G1Z70 : Tech. et AM maintenance env.</v>
          </cell>
          <cell r="C173" t="str">
            <v>486d : Agents de maîtrise en maintenance, installation en mécanique</v>
          </cell>
          <cell r="D173">
            <v>61384.747832135334</v>
          </cell>
          <cell r="E173">
            <v>56204.487575534062</v>
          </cell>
          <cell r="F173">
            <v>59115.112001630783</v>
          </cell>
          <cell r="G173">
            <v>47991.516328651247</v>
          </cell>
          <cell r="H173">
            <v>52084.586894145039</v>
          </cell>
          <cell r="I173">
            <v>58824.733407400054</v>
          </cell>
          <cell r="J173">
            <v>60049.278744137002</v>
          </cell>
          <cell r="K173">
            <v>62798.899533301723</v>
          </cell>
          <cell r="L173">
            <v>61306.065218967284</v>
          </cell>
        </row>
        <row r="174">
          <cell r="A174" t="str">
            <v>G1Z</v>
          </cell>
          <cell r="B174" t="str">
            <v>G1Z71 : Techniciens experts</v>
          </cell>
          <cell r="C174" t="str">
            <v>479b : Experts salariés ou indépendants de niveau technicien, techniciens divers</v>
          </cell>
          <cell r="D174">
            <v>129316.5115208169</v>
          </cell>
          <cell r="E174">
            <v>100269.10768945211</v>
          </cell>
          <cell r="F174">
            <v>101718.92123879021</v>
          </cell>
          <cell r="G174">
            <v>102643.07408298361</v>
          </cell>
          <cell r="H174">
            <v>102433.44396512069</v>
          </cell>
          <cell r="I174">
            <v>120358.97010084589</v>
          </cell>
          <cell r="J174">
            <v>132198.78747712108</v>
          </cell>
          <cell r="K174">
            <v>126694.47733449849</v>
          </cell>
          <cell r="L174">
            <v>129056.26975083112</v>
          </cell>
        </row>
        <row r="175">
          <cell r="A175" t="str">
            <v>G1Z</v>
          </cell>
          <cell r="B175" t="str">
            <v>G1Z80 : Agents de maîtrise en entretien</v>
          </cell>
          <cell r="C175" t="str">
            <v>486e : Agents de maîtrise en entretien général, installation, travaux neufs</v>
          </cell>
          <cell r="D175">
            <v>19027.256242714724</v>
          </cell>
          <cell r="E175">
            <v>25728.429625115135</v>
          </cell>
          <cell r="F175">
            <v>22350.7604781359</v>
          </cell>
          <cell r="G175">
            <v>15479.968683479005</v>
          </cell>
          <cell r="H175">
            <v>19247.878494935616</v>
          </cell>
          <cell r="I175">
            <v>20292.315644757418</v>
          </cell>
          <cell r="J175">
            <v>18586.667459729026</v>
          </cell>
          <cell r="K175">
            <v>20794.597885838528</v>
          </cell>
          <cell r="L175">
            <v>17700.503382576615</v>
          </cell>
        </row>
        <row r="176">
          <cell r="A176" t="str">
            <v>H0Z</v>
          </cell>
          <cell r="B176" t="str">
            <v>H0Z90 : Ingénieurs et cadres de production</v>
          </cell>
          <cell r="C176" t="str">
            <v>380a : Directeurs techniques des grandes entreprises</v>
          </cell>
          <cell r="D176">
            <v>6198.5642485522376</v>
          </cell>
          <cell r="E176">
            <v>4486.8811902572734</v>
          </cell>
          <cell r="F176">
            <v>2868.3402586495577</v>
          </cell>
          <cell r="G176">
            <v>4066.5189426486377</v>
          </cell>
          <cell r="H176">
            <v>5607.7668823070007</v>
          </cell>
          <cell r="I176">
            <v>5735.6949311417766</v>
          </cell>
          <cell r="J176">
            <v>7202.7915270334897</v>
          </cell>
          <cell r="K176">
            <v>4183.2569996733328</v>
          </cell>
          <cell r="L176">
            <v>7209.6442189498903</v>
          </cell>
        </row>
        <row r="177">
          <cell r="A177" t="str">
            <v>H0Z</v>
          </cell>
          <cell r="B177" t="str">
            <v>H0Z90 : Ingénieurs et cadres de production</v>
          </cell>
          <cell r="C177" t="str">
            <v>383b : Ingénieurs et cadres de fabrication en matériel électrique, électronique</v>
          </cell>
          <cell r="D177">
            <v>31325.536784312062</v>
          </cell>
          <cell r="E177">
            <v>11943.855217241093</v>
          </cell>
          <cell r="F177">
            <v>19772.144595161004</v>
          </cell>
          <cell r="G177">
            <v>15994.211849600968</v>
          </cell>
          <cell r="H177">
            <v>17974.207533432498</v>
          </cell>
          <cell r="I177">
            <v>23102.618084675374</v>
          </cell>
          <cell r="J177">
            <v>34791.741926540242</v>
          </cell>
          <cell r="K177">
            <v>29736.452215532307</v>
          </cell>
          <cell r="L177">
            <v>29448.416210863637</v>
          </cell>
        </row>
        <row r="178">
          <cell r="A178" t="str">
            <v>H0Z</v>
          </cell>
          <cell r="B178" t="str">
            <v>H0Z90 : Ingénieurs et cadres de production</v>
          </cell>
          <cell r="C178" t="str">
            <v>384b : Ingénieurs et cadres de fabrication en mécanique et travail des métaux</v>
          </cell>
          <cell r="D178">
            <v>40712.009739564797</v>
          </cell>
          <cell r="E178">
            <v>40126.436383904176</v>
          </cell>
          <cell r="F178">
            <v>39321.73716366812</v>
          </cell>
          <cell r="G178">
            <v>45147.669975658755</v>
          </cell>
          <cell r="H178">
            <v>38013.400535646826</v>
          </cell>
          <cell r="I178">
            <v>34081.35063065448</v>
          </cell>
          <cell r="J178">
            <v>39468.503796021156</v>
          </cell>
          <cell r="K178">
            <v>43256.610963473409</v>
          </cell>
          <cell r="L178">
            <v>39410.914459199841</v>
          </cell>
        </row>
        <row r="179">
          <cell r="A179" t="str">
            <v>H0Z</v>
          </cell>
          <cell r="B179" t="str">
            <v>H0Z90 : Ingénieurs et cadres de production</v>
          </cell>
          <cell r="C179" t="str">
            <v>385b : Ingénieurs et cadres de fabrication des industries de transformation</v>
          </cell>
          <cell r="D179">
            <v>24460.429269446311</v>
          </cell>
          <cell r="E179">
            <v>22614.268949775691</v>
          </cell>
          <cell r="F179">
            <v>28773.055371532238</v>
          </cell>
          <cell r="G179">
            <v>33270.067716509897</v>
          </cell>
          <cell r="H179">
            <v>29629.139806890471</v>
          </cell>
          <cell r="I179">
            <v>21671.905790255074</v>
          </cell>
          <cell r="J179">
            <v>22408.519328915907</v>
          </cell>
          <cell r="K179">
            <v>26971.941166857847</v>
          </cell>
          <cell r="L179">
            <v>24000.827312565179</v>
          </cell>
        </row>
        <row r="180">
          <cell r="A180" t="str">
            <v>H0Z</v>
          </cell>
          <cell r="B180" t="str">
            <v>H0Z90 : Ingénieurs et cadres de production</v>
          </cell>
          <cell r="C180" t="str">
            <v>386d : Ingénieurs et cadres de la production et de la distribution d’énergie, eau</v>
          </cell>
          <cell r="D180">
            <v>13394.006853423516</v>
          </cell>
          <cell r="E180">
            <v>12632.524347542132</v>
          </cell>
          <cell r="F180">
            <v>14264.420172650312</v>
          </cell>
          <cell r="G180">
            <v>10727.707024552916</v>
          </cell>
          <cell r="H180">
            <v>14351.438793369265</v>
          </cell>
          <cell r="I180">
            <v>12140.048109438914</v>
          </cell>
          <cell r="J180">
            <v>10033.049749596774</v>
          </cell>
          <cell r="K180">
            <v>14641.834282946644</v>
          </cell>
          <cell r="L180">
            <v>15507.136527727129</v>
          </cell>
        </row>
        <row r="181">
          <cell r="A181" t="str">
            <v>H0Z</v>
          </cell>
          <cell r="B181" t="str">
            <v>H0Z90 : Ingénieurs et cadres de production</v>
          </cell>
          <cell r="C181" t="str">
            <v>386e : Ingénieurs et cadres de fabrication des autres industries</v>
          </cell>
          <cell r="D181">
            <v>5470.4828213894207</v>
          </cell>
          <cell r="E181">
            <v>2046.3785712812239</v>
          </cell>
          <cell r="F181">
            <v>3489.466900054384</v>
          </cell>
          <cell r="G181">
            <v>6333.9541096807025</v>
          </cell>
          <cell r="H181">
            <v>3724.3664863672866</v>
          </cell>
          <cell r="I181">
            <v>2088.8600682957799</v>
          </cell>
          <cell r="J181">
            <v>7320.8487256520584</v>
          </cell>
          <cell r="K181">
            <v>4260.4662742300025</v>
          </cell>
          <cell r="L181">
            <v>4830.1334642862012</v>
          </cell>
        </row>
        <row r="182">
          <cell r="A182" t="str">
            <v>H0Z</v>
          </cell>
          <cell r="B182" t="str">
            <v>H0Z91 : Cad techniques maintenance env.</v>
          </cell>
          <cell r="C182" t="str">
            <v>387e : Ingénieurs et cadres de la maintenance, de l’entretien et des travaux neufs</v>
          </cell>
          <cell r="D182">
            <v>32410.717670679587</v>
          </cell>
          <cell r="E182">
            <v>20279.714622478477</v>
          </cell>
          <cell r="F182">
            <v>28903.245541293236</v>
          </cell>
          <cell r="G182">
            <v>29725.531794820672</v>
          </cell>
          <cell r="H182">
            <v>34620.959626884651</v>
          </cell>
          <cell r="I182">
            <v>29388.082420392868</v>
          </cell>
          <cell r="J182">
            <v>25274.513907808443</v>
          </cell>
          <cell r="K182">
            <v>32222.553224635292</v>
          </cell>
          <cell r="L182">
            <v>39735.085879595026</v>
          </cell>
        </row>
        <row r="183">
          <cell r="A183" t="str">
            <v>H0Z</v>
          </cell>
          <cell r="B183" t="str">
            <v>H0Z91 : Cad techniques maintenance env.</v>
          </cell>
          <cell r="C183" t="str">
            <v>387f : Ingénieurs et cadres techniques de l’environnement</v>
          </cell>
          <cell r="D183">
            <v>12223.087334701568</v>
          </cell>
          <cell r="E183">
            <v>4786.8290425501336</v>
          </cell>
          <cell r="F183">
            <v>7237.8379225568679</v>
          </cell>
          <cell r="G183">
            <v>12136.886370256896</v>
          </cell>
          <cell r="H183">
            <v>11674.102929058859</v>
          </cell>
          <cell r="I183">
            <v>6516.3061532696265</v>
          </cell>
          <cell r="J183">
            <v>11186.527230346283</v>
          </cell>
          <cell r="K183">
            <v>10703.866903004126</v>
          </cell>
          <cell r="L183">
            <v>14778.867870754295</v>
          </cell>
        </row>
        <row r="184">
          <cell r="A184" t="str">
            <v>H0Z</v>
          </cell>
          <cell r="B184" t="str">
            <v>H0Z92 : Ingénieurs méthodes et contrôle qualité</v>
          </cell>
          <cell r="C184" t="str">
            <v>387c : Ingénieurs et cadres des méthodes de production</v>
          </cell>
          <cell r="D184">
            <v>6843.678463358141</v>
          </cell>
          <cell r="E184">
            <v>9419.1131291863439</v>
          </cell>
          <cell r="F184">
            <v>8735.581264731738</v>
          </cell>
          <cell r="G184">
            <v>4617.7741059344162</v>
          </cell>
          <cell r="H184">
            <v>5049.8207144708431</v>
          </cell>
          <cell r="I184">
            <v>3712.3626735271368</v>
          </cell>
          <cell r="J184">
            <v>3625.3562943296565</v>
          </cell>
          <cell r="K184">
            <v>7981.1076727016398</v>
          </cell>
          <cell r="L184">
            <v>8924.571423043124</v>
          </cell>
        </row>
        <row r="185">
          <cell r="A185" t="str">
            <v>H0Z</v>
          </cell>
          <cell r="B185" t="str">
            <v>H0Z92 : Ingénieurs méthodes et contrôle qualité</v>
          </cell>
          <cell r="C185" t="str">
            <v>387d : Ingénieurs et cadres du contrôle-qualité</v>
          </cell>
          <cell r="D185">
            <v>62913.503678908812</v>
          </cell>
          <cell r="E185">
            <v>67189.736991512662</v>
          </cell>
          <cell r="F185">
            <v>70411.145936918707</v>
          </cell>
          <cell r="G185">
            <v>59041.886186976823</v>
          </cell>
          <cell r="H185">
            <v>64260.827567691544</v>
          </cell>
          <cell r="I185">
            <v>76475.928547575502</v>
          </cell>
          <cell r="J185">
            <v>72491.83263190274</v>
          </cell>
          <cell r="K185">
            <v>58917.663711267887</v>
          </cell>
          <cell r="L185">
            <v>57331.014693555808</v>
          </cell>
        </row>
        <row r="186">
          <cell r="A186" t="str">
            <v>J0Z</v>
          </cell>
          <cell r="B186" t="str">
            <v>J0Z20 : ONQ emballage, manutentionnaires</v>
          </cell>
          <cell r="C186" t="str">
            <v>676a : Manutentionnaires non qualifiés</v>
          </cell>
          <cell r="D186">
            <v>170604.99062726731</v>
          </cell>
          <cell r="E186">
            <v>202255.16130367992</v>
          </cell>
          <cell r="F186">
            <v>213012.33582579548</v>
          </cell>
          <cell r="G186">
            <v>212309.74472113105</v>
          </cell>
          <cell r="H186">
            <v>174752.4473681103</v>
          </cell>
          <cell r="I186">
            <v>187449.35923526424</v>
          </cell>
          <cell r="J186">
            <v>175904.17648143857</v>
          </cell>
          <cell r="K186">
            <v>173604.74998222047</v>
          </cell>
          <cell r="L186">
            <v>162306.04541814292</v>
          </cell>
        </row>
        <row r="187">
          <cell r="A187" t="str">
            <v>J0Z</v>
          </cell>
          <cell r="B187" t="str">
            <v>J0Z20 : ONQ emballage, manutentionnaires</v>
          </cell>
          <cell r="C187" t="str">
            <v>676b : Déménageurs (hors chauffeurs-déménageurs), non qualifiés</v>
          </cell>
          <cell r="D187">
            <v>5760.7115766332063</v>
          </cell>
          <cell r="E187">
            <v>4425.0672559876421</v>
          </cell>
          <cell r="F187">
            <v>7610.8534873970502</v>
          </cell>
          <cell r="G187">
            <v>6736.0852223507454</v>
          </cell>
          <cell r="H187">
            <v>6416.8372390412678</v>
          </cell>
          <cell r="I187">
            <v>7444.6200870501798</v>
          </cell>
          <cell r="J187">
            <v>6540.7718590034901</v>
          </cell>
          <cell r="K187">
            <v>5582.0608473823204</v>
          </cell>
          <cell r="L187">
            <v>5159.3020235138092</v>
          </cell>
        </row>
        <row r="188">
          <cell r="A188" t="str">
            <v>J0Z</v>
          </cell>
          <cell r="B188" t="str">
            <v>J0Z20 : ONQ emballage, manutentionnaires</v>
          </cell>
          <cell r="C188" t="str">
            <v>676c : Ouvriers du tri, de l’emballage, de l’expédition, non qualifiés</v>
          </cell>
          <cell r="D188">
            <v>151091.15730704318</v>
          </cell>
          <cell r="E188">
            <v>175835.44018005018</v>
          </cell>
          <cell r="F188">
            <v>167692.47151664938</v>
          </cell>
          <cell r="G188">
            <v>179537.62419693425</v>
          </cell>
          <cell r="H188">
            <v>179803.53264790596</v>
          </cell>
          <cell r="I188">
            <v>153663.7209594184</v>
          </cell>
          <cell r="J188">
            <v>159380.84596895642</v>
          </cell>
          <cell r="K188">
            <v>141284.02696511432</v>
          </cell>
          <cell r="L188">
            <v>152608.59898705874</v>
          </cell>
        </row>
        <row r="189">
          <cell r="A189" t="str">
            <v>J0Z</v>
          </cell>
          <cell r="B189" t="str">
            <v>J0Z20 : ONQ emballage, manutentionnaires</v>
          </cell>
          <cell r="C189" t="str">
            <v>676d : Agents non qualifiés des services d’exploitation des transports</v>
          </cell>
          <cell r="D189">
            <v>10127.224965482055</v>
          </cell>
          <cell r="E189">
            <v>7595.2428532841395</v>
          </cell>
          <cell r="F189">
            <v>8835.3462485069031</v>
          </cell>
          <cell r="G189">
            <v>10097.365524949531</v>
          </cell>
          <cell r="H189">
            <v>9495.6568100867808</v>
          </cell>
          <cell r="I189">
            <v>16997.957637172502</v>
          </cell>
          <cell r="J189">
            <v>11061.248000626847</v>
          </cell>
          <cell r="K189">
            <v>7885.3688160678084</v>
          </cell>
          <cell r="L189">
            <v>11435.058079751512</v>
          </cell>
        </row>
        <row r="190">
          <cell r="A190" t="str">
            <v>J1Z</v>
          </cell>
          <cell r="B190" t="str">
            <v>J1Z40 : OQ magasinage manutention</v>
          </cell>
          <cell r="C190" t="str">
            <v>652a : Ouvriers qualifiés de la manutention, conducteurs de chariots élévateurs, caristes</v>
          </cell>
          <cell r="D190">
            <v>131407.47029840678</v>
          </cell>
          <cell r="E190">
            <v>131311.74282274791</v>
          </cell>
          <cell r="F190">
            <v>134565.61638736684</v>
          </cell>
          <cell r="G190">
            <v>135627.25312204883</v>
          </cell>
          <cell r="H190">
            <v>133577.85463041245</v>
          </cell>
          <cell r="I190">
            <v>156941.4219096108</v>
          </cell>
          <cell r="J190">
            <v>147345.71582846603</v>
          </cell>
          <cell r="K190">
            <v>127904.51756608646</v>
          </cell>
          <cell r="L190">
            <v>118972.17750066787</v>
          </cell>
        </row>
        <row r="191">
          <cell r="A191" t="str">
            <v>J1Z</v>
          </cell>
          <cell r="B191" t="str">
            <v>J1Z40 : OQ magasinage manutention</v>
          </cell>
          <cell r="C191" t="str">
            <v>652b : Dockers</v>
          </cell>
          <cell r="D191">
            <v>4411.16456974622</v>
          </cell>
          <cell r="E191">
            <v>5888.3366033892235</v>
          </cell>
          <cell r="F191">
            <v>7207.139062847139</v>
          </cell>
          <cell r="G191">
            <v>4794.6203580310621</v>
          </cell>
          <cell r="H191">
            <v>4821.898373495188</v>
          </cell>
          <cell r="I191">
            <v>4488.4524314461141</v>
          </cell>
          <cell r="J191">
            <v>4064.3265712753923</v>
          </cell>
          <cell r="K191">
            <v>4505.8733008532772</v>
          </cell>
          <cell r="L191">
            <v>4663.2938371099908</v>
          </cell>
        </row>
        <row r="192">
          <cell r="A192" t="str">
            <v>J1Z</v>
          </cell>
          <cell r="B192" t="str">
            <v>J1Z40 : OQ magasinage manutention</v>
          </cell>
          <cell r="C192" t="str">
            <v>653a : Magasiniers qualifiés</v>
          </cell>
          <cell r="D192">
            <v>232568.01392786973</v>
          </cell>
          <cell r="E192">
            <v>239060.23287919542</v>
          </cell>
          <cell r="F192">
            <v>255092.74224089205</v>
          </cell>
          <cell r="G192">
            <v>239555.60700402159</v>
          </cell>
          <cell r="H192">
            <v>229717.0447138265</v>
          </cell>
          <cell r="I192">
            <v>231628.18069605026</v>
          </cell>
          <cell r="J192">
            <v>232515.40746059755</v>
          </cell>
          <cell r="K192">
            <v>237014.87996594849</v>
          </cell>
          <cell r="L192">
            <v>228173.7543570631</v>
          </cell>
        </row>
        <row r="193">
          <cell r="A193" t="str">
            <v>J1Z</v>
          </cell>
          <cell r="B193" t="str">
            <v>J1Z80 : Responsables magasinage</v>
          </cell>
          <cell r="C193" t="str">
            <v>487a : Responsables d’entrepôt, de magasinage</v>
          </cell>
          <cell r="D193">
            <v>49430.20377916631</v>
          </cell>
          <cell r="E193">
            <v>52889.709090922966</v>
          </cell>
          <cell r="F193">
            <v>46096.336869703904</v>
          </cell>
          <cell r="G193">
            <v>36606.597996245473</v>
          </cell>
          <cell r="H193">
            <v>33417.941746771408</v>
          </cell>
          <cell r="I193">
            <v>38487.207996434023</v>
          </cell>
          <cell r="J193">
            <v>52887.955827681828</v>
          </cell>
          <cell r="K193">
            <v>46389.111391297825</v>
          </cell>
          <cell r="L193">
            <v>49013.544118519305</v>
          </cell>
        </row>
        <row r="194">
          <cell r="A194" t="str">
            <v>J1Z</v>
          </cell>
          <cell r="B194" t="str">
            <v>J1Z80 : Responsables magasinage</v>
          </cell>
          <cell r="C194" t="str">
            <v>487b : Responsables du tri, de l’emballage, de l’expédition et autres responsables de la manutention</v>
          </cell>
          <cell r="D194">
            <v>31408.91570659737</v>
          </cell>
          <cell r="E194">
            <v>27327.666804123375</v>
          </cell>
          <cell r="F194">
            <v>33112.405215497791</v>
          </cell>
          <cell r="G194">
            <v>25722.885385811358</v>
          </cell>
          <cell r="H194">
            <v>33699.368277336318</v>
          </cell>
          <cell r="I194">
            <v>32496.753917833368</v>
          </cell>
          <cell r="J194">
            <v>27111.930560102497</v>
          </cell>
          <cell r="K194">
            <v>32635.655958639854</v>
          </cell>
          <cell r="L194">
            <v>34479.160601049763</v>
          </cell>
        </row>
        <row r="195">
          <cell r="A195" t="str">
            <v>J3Z</v>
          </cell>
          <cell r="B195" t="str">
            <v>J3Z40 : Cond. véhicules légers</v>
          </cell>
          <cell r="C195" t="str">
            <v>217a : Conducteurs de taxis, ambulanciers et autres artisans du transport 0 à 9 salariés</v>
          </cell>
          <cell r="D195">
            <v>37595.630552056922</v>
          </cell>
          <cell r="E195">
            <v>21780.999733390214</v>
          </cell>
          <cell r="F195">
            <v>25081.379617245751</v>
          </cell>
          <cell r="G195">
            <v>36457.887613679952</v>
          </cell>
          <cell r="H195">
            <v>31598.957579016962</v>
          </cell>
          <cell r="I195">
            <v>31942.924093353355</v>
          </cell>
          <cell r="J195">
            <v>35647.968887375006</v>
          </cell>
          <cell r="K195">
            <v>39878.183467780676</v>
          </cell>
          <cell r="L195">
            <v>37260.739301015092</v>
          </cell>
        </row>
        <row r="196">
          <cell r="A196" t="str">
            <v>J3Z</v>
          </cell>
          <cell r="B196" t="str">
            <v>J3Z40 : Cond. véhicules légers</v>
          </cell>
          <cell r="C196" t="str">
            <v>526e : Ambulanciers salariés (du secteur public ou du secteur privé)</v>
          </cell>
          <cell r="D196">
            <v>51422.648234029672</v>
          </cell>
          <cell r="E196">
            <v>38339.485766879414</v>
          </cell>
          <cell r="F196">
            <v>40661.681513508018</v>
          </cell>
          <cell r="G196">
            <v>44065.519148775726</v>
          </cell>
          <cell r="H196">
            <v>39839.605888218452</v>
          </cell>
          <cell r="I196">
            <v>41181.244092375462</v>
          </cell>
          <cell r="J196">
            <v>46190.603535450638</v>
          </cell>
          <cell r="K196">
            <v>52646.140065605439</v>
          </cell>
          <cell r="L196">
            <v>55431.201101032944</v>
          </cell>
        </row>
        <row r="197">
          <cell r="A197" t="str">
            <v>J3Z</v>
          </cell>
          <cell r="B197" t="str">
            <v>J3Z40 : Cond. véhicules légers</v>
          </cell>
          <cell r="C197" t="str">
            <v>642a : Conducteurs de taxi (salariés)</v>
          </cell>
          <cell r="D197">
            <v>13185.421283792855</v>
          </cell>
          <cell r="E197">
            <v>5661.5369269792036</v>
          </cell>
          <cell r="F197">
            <v>6227.5875924748789</v>
          </cell>
          <cell r="G197">
            <v>7331.4534674085689</v>
          </cell>
          <cell r="H197">
            <v>8444.969658878701</v>
          </cell>
          <cell r="I197">
            <v>10007.329411994522</v>
          </cell>
          <cell r="J197">
            <v>12770.939150374152</v>
          </cell>
          <cell r="K197">
            <v>9253.9239278658606</v>
          </cell>
          <cell r="L197">
            <v>17531.400773138546</v>
          </cell>
        </row>
        <row r="198">
          <cell r="A198" t="str">
            <v>J3Z</v>
          </cell>
          <cell r="B198" t="str">
            <v>J3Z40 : Cond. véhicules légers</v>
          </cell>
          <cell r="C198" t="str">
            <v>642b : Conducteurs de voiture particulière (salariés)</v>
          </cell>
          <cell r="D198">
            <v>11291.430780042232</v>
          </cell>
          <cell r="E198">
            <v>18154.232980967034</v>
          </cell>
          <cell r="F198">
            <v>15489.312242365855</v>
          </cell>
          <cell r="G198">
            <v>14476.765301653733</v>
          </cell>
          <cell r="H198">
            <v>8776.618949352307</v>
          </cell>
          <cell r="I198">
            <v>6354.0977596188068</v>
          </cell>
          <cell r="J198">
            <v>9003.706847475305</v>
          </cell>
          <cell r="K198">
            <v>14887.94038073396</v>
          </cell>
          <cell r="L198">
            <v>9982.6451119174289</v>
          </cell>
        </row>
        <row r="199">
          <cell r="A199" t="str">
            <v>J3Z</v>
          </cell>
          <cell r="B199" t="str">
            <v>J3Z41 : Cond. transport en commun sur route</v>
          </cell>
          <cell r="C199" t="str">
            <v>641b : Conducteurs de véhicule routier de transport en commun (salariés)</v>
          </cell>
          <cell r="D199">
            <v>107136.38988989899</v>
          </cell>
          <cell r="E199">
            <v>83800.713035029083</v>
          </cell>
          <cell r="F199">
            <v>82326.910998375039</v>
          </cell>
          <cell r="G199">
            <v>87087.585283872599</v>
          </cell>
          <cell r="H199">
            <v>87398.628846385691</v>
          </cell>
          <cell r="I199">
            <v>87958.048794477319</v>
          </cell>
          <cell r="J199">
            <v>106540.12583863815</v>
          </cell>
          <cell r="K199">
            <v>108563.05018855773</v>
          </cell>
          <cell r="L199">
            <v>106305.99364250108</v>
          </cell>
        </row>
        <row r="200">
          <cell r="A200" t="str">
            <v>J3Z</v>
          </cell>
          <cell r="B200" t="str">
            <v>J3Z42 : Cond. livreurs sur courte distance</v>
          </cell>
          <cell r="C200" t="str">
            <v>643a : Conducteurs livreurs, coursiers (salariés)</v>
          </cell>
          <cell r="D200">
            <v>193916.20522099209</v>
          </cell>
          <cell r="E200">
            <v>184737.54462003478</v>
          </cell>
          <cell r="F200">
            <v>202502.86426431494</v>
          </cell>
          <cell r="G200">
            <v>197765.14292947948</v>
          </cell>
          <cell r="H200">
            <v>196173.17969687461</v>
          </cell>
          <cell r="I200">
            <v>218375.36982410646</v>
          </cell>
          <cell r="J200">
            <v>196834.41486136647</v>
          </cell>
          <cell r="K200">
            <v>185589.25126815148</v>
          </cell>
          <cell r="L200">
            <v>199324.9495334583</v>
          </cell>
        </row>
        <row r="201">
          <cell r="A201" t="str">
            <v>J3Z</v>
          </cell>
          <cell r="B201" t="str">
            <v>J3Z42 : Cond. livreurs sur courte distance</v>
          </cell>
          <cell r="C201" t="str">
            <v>644a : Conducteurs de véhicule de ramassage des ordures ménagères</v>
          </cell>
          <cell r="D201">
            <v>10209.565278291471</v>
          </cell>
          <cell r="E201">
            <v>14971.400262354064</v>
          </cell>
          <cell r="F201">
            <v>12696.226791437193</v>
          </cell>
          <cell r="G201">
            <v>11789.381667738375</v>
          </cell>
          <cell r="H201">
            <v>13482.666176579822</v>
          </cell>
          <cell r="I201">
            <v>15429.615941074428</v>
          </cell>
          <cell r="J201">
            <v>10939.657399689369</v>
          </cell>
          <cell r="K201">
            <v>10525.613683464133</v>
          </cell>
          <cell r="L201">
            <v>9163.4247517209114</v>
          </cell>
        </row>
        <row r="202">
          <cell r="A202" t="str">
            <v>J3Z</v>
          </cell>
          <cell r="B202" t="str">
            <v>J3Z43 : Cond. routiers</v>
          </cell>
          <cell r="C202" t="str">
            <v>217b : Artisans déménageurs 0 à 9 salariés</v>
          </cell>
          <cell r="D202">
            <v>260.26691444827111</v>
          </cell>
          <cell r="E202">
            <v>1257.1671991223698</v>
          </cell>
          <cell r="F202">
            <v>1601.3242151559643</v>
          </cell>
          <cell r="G202">
            <v>142.16996621831964</v>
          </cell>
          <cell r="H202">
            <v>1602.7664089871987</v>
          </cell>
          <cell r="I202">
            <v>601.06101741899693</v>
          </cell>
          <cell r="K202">
            <v>302.11795970793918</v>
          </cell>
          <cell r="L202">
            <v>218.41586918860301</v>
          </cell>
        </row>
        <row r="203">
          <cell r="A203" t="str">
            <v>J3Z</v>
          </cell>
          <cell r="B203" t="str">
            <v>J3Z43 : Cond. routiers</v>
          </cell>
          <cell r="C203" t="str">
            <v>218a : Transporteurs indépendants routiers et fluviaux 0 à 9 salariés</v>
          </cell>
          <cell r="D203">
            <v>23438.772197478251</v>
          </cell>
          <cell r="E203">
            <v>23243.631346579983</v>
          </cell>
          <cell r="F203">
            <v>23513.986091849849</v>
          </cell>
          <cell r="G203">
            <v>26215.499355138487</v>
          </cell>
          <cell r="H203">
            <v>26480.128655565495</v>
          </cell>
          <cell r="I203">
            <v>26583.338471001927</v>
          </cell>
          <cell r="J203">
            <v>25637.162075812634</v>
          </cell>
          <cell r="K203">
            <v>21446.738682882384</v>
          </cell>
          <cell r="L203">
            <v>23232.415833739742</v>
          </cell>
        </row>
        <row r="204">
          <cell r="A204" t="str">
            <v>J3Z</v>
          </cell>
          <cell r="B204" t="str">
            <v>J3Z43 : Cond. routiers</v>
          </cell>
          <cell r="C204" t="str">
            <v>641a : Conducteurs routiers et grands routiers (salariés)</v>
          </cell>
          <cell r="D204">
            <v>290359.34749841277</v>
          </cell>
          <cell r="E204">
            <v>307144.90229326463</v>
          </cell>
          <cell r="F204">
            <v>286533.79428049712</v>
          </cell>
          <cell r="G204">
            <v>280760.25146141433</v>
          </cell>
          <cell r="H204">
            <v>313846.68936725945</v>
          </cell>
          <cell r="I204">
            <v>313094.42861524725</v>
          </cell>
          <cell r="J204">
            <v>302355.03852162272</v>
          </cell>
          <cell r="K204">
            <v>284866.54539522593</v>
          </cell>
          <cell r="L204">
            <v>283856.45857838966</v>
          </cell>
        </row>
        <row r="205">
          <cell r="A205" t="str">
            <v>J3Z</v>
          </cell>
          <cell r="B205" t="str">
            <v>J3Z44 : Cond. sur rails et engins de traction</v>
          </cell>
          <cell r="C205" t="str">
            <v>651b : Conducteurs d’engin lourd de manoeuvre</v>
          </cell>
          <cell r="D205">
            <v>3937.4787675428051</v>
          </cell>
          <cell r="E205">
            <v>12063.700497573065</v>
          </cell>
          <cell r="F205">
            <v>11011.379549035226</v>
          </cell>
          <cell r="G205">
            <v>10133.795788463514</v>
          </cell>
          <cell r="H205">
            <v>11107.334753345118</v>
          </cell>
          <cell r="I205">
            <v>13806.140118421023</v>
          </cell>
          <cell r="J205">
            <v>3900.2324309190535</v>
          </cell>
          <cell r="K205">
            <v>5082.3636601885164</v>
          </cell>
          <cell r="L205">
            <v>2829.8402115208455</v>
          </cell>
        </row>
        <row r="206">
          <cell r="A206" t="str">
            <v>J3Z</v>
          </cell>
          <cell r="B206" t="str">
            <v>J3Z44 : Cond. sur rails et engins de traction</v>
          </cell>
          <cell r="C206" t="str">
            <v>654a : Conducteurs qualifiés d’engins de transport guidés</v>
          </cell>
          <cell r="D206">
            <v>20752.046812697259</v>
          </cell>
          <cell r="E206">
            <v>22729.220738940479</v>
          </cell>
          <cell r="F206">
            <v>22138.575371372208</v>
          </cell>
          <cell r="G206">
            <v>21810.904395678917</v>
          </cell>
          <cell r="H206">
            <v>21630.758718022527</v>
          </cell>
          <cell r="I206">
            <v>19132.226952497036</v>
          </cell>
          <cell r="J206">
            <v>25248.977539617226</v>
          </cell>
          <cell r="K206">
            <v>21282.741433278508</v>
          </cell>
          <cell r="L206">
            <v>15724.421465196041</v>
          </cell>
        </row>
        <row r="207">
          <cell r="A207" t="str">
            <v>J4Z</v>
          </cell>
          <cell r="B207" t="str">
            <v>J4Z40 : Agts d'exploitation des transports</v>
          </cell>
          <cell r="C207" t="str">
            <v>655a : Autres agents et Ouvriers qualifiés (sédentaires) des services d’exploitation des transports</v>
          </cell>
          <cell r="D207">
            <v>21321.699709561606</v>
          </cell>
          <cell r="E207">
            <v>25199.368061351091</v>
          </cell>
          <cell r="F207">
            <v>30986.958062140329</v>
          </cell>
          <cell r="G207">
            <v>30111.609084591437</v>
          </cell>
          <cell r="H207">
            <v>26946.92371882873</v>
          </cell>
          <cell r="I207">
            <v>22877.214859554333</v>
          </cell>
          <cell r="J207">
            <v>28502.56417513801</v>
          </cell>
          <cell r="K207">
            <v>17728.543247392448</v>
          </cell>
          <cell r="L207">
            <v>17733.991706154349</v>
          </cell>
        </row>
        <row r="208">
          <cell r="A208" t="str">
            <v>J4Z</v>
          </cell>
          <cell r="B208" t="str">
            <v>J4Z60 : Contrôleurs des transports</v>
          </cell>
          <cell r="C208" t="str">
            <v>546a : Contrôleurs des transports (personnels roulants)</v>
          </cell>
          <cell r="D208">
            <v>5316.8891471100042</v>
          </cell>
          <cell r="E208">
            <v>4154.8696557925696</v>
          </cell>
          <cell r="F208">
            <v>6083.9649015197701</v>
          </cell>
          <cell r="G208">
            <v>5654.9242254592536</v>
          </cell>
          <cell r="H208">
            <v>5948.6750380709736</v>
          </cell>
          <cell r="I208">
            <v>9316.9329635792128</v>
          </cell>
          <cell r="J208">
            <v>4873.7708726891497</v>
          </cell>
          <cell r="K208">
            <v>5461.4686858106579</v>
          </cell>
          <cell r="L208">
            <v>5615.4278828302031</v>
          </cell>
        </row>
        <row r="209">
          <cell r="A209" t="str">
            <v>J4Z</v>
          </cell>
          <cell r="B209" t="str">
            <v>J4Z80 : Responsables logistiques (non cadres)</v>
          </cell>
          <cell r="C209" t="str">
            <v>466c : Responsables d’exploitation des transports de voyageurs et de marchandises (non cadres)</v>
          </cell>
          <cell r="D209">
            <v>45664.391926657314</v>
          </cell>
          <cell r="E209">
            <v>38912.16535037251</v>
          </cell>
          <cell r="F209">
            <v>45080.700881092394</v>
          </cell>
          <cell r="G209">
            <v>40717.110596379622</v>
          </cell>
          <cell r="H209">
            <v>44405.36099704435</v>
          </cell>
          <cell r="I209">
            <v>42002.997086192605</v>
          </cell>
          <cell r="J209">
            <v>46795.958461019436</v>
          </cell>
          <cell r="K209">
            <v>42530.629629210256</v>
          </cell>
          <cell r="L209">
            <v>47666.587689742228</v>
          </cell>
        </row>
        <row r="210">
          <cell r="A210" t="str">
            <v>J4Z</v>
          </cell>
          <cell r="B210" t="str">
            <v>J4Z80 : Responsables logistiques (non cadres)</v>
          </cell>
          <cell r="C210" t="str">
            <v>477a : Techniciens de la logistique, du planning et de l’ordonnancement</v>
          </cell>
          <cell r="D210">
            <v>22368.807473926165</v>
          </cell>
          <cell r="E210">
            <v>13610.795980364603</v>
          </cell>
          <cell r="F210">
            <v>21617.225870286598</v>
          </cell>
          <cell r="G210">
            <v>18998.520157090206</v>
          </cell>
          <cell r="H210">
            <v>19784.297361504185</v>
          </cell>
          <cell r="I210">
            <v>12518.007856568813</v>
          </cell>
          <cell r="J210">
            <v>18262.832305102835</v>
          </cell>
          <cell r="K210">
            <v>24785.007511045867</v>
          </cell>
          <cell r="L210">
            <v>24058.582605629799</v>
          </cell>
        </row>
        <row r="211">
          <cell r="A211" t="str">
            <v>J5Z</v>
          </cell>
          <cell r="B211" t="str">
            <v>J5Z60 : Agts et hôtesses d'accompagnemt</v>
          </cell>
          <cell r="C211" t="str">
            <v>546d : Hôtesses de l’air et stewards</v>
          </cell>
          <cell r="D211">
            <v>15089.958776430542</v>
          </cell>
          <cell r="E211">
            <v>9171.3178343917407</v>
          </cell>
          <cell r="F211">
            <v>16011.573546158375</v>
          </cell>
          <cell r="G211">
            <v>13077.23574418406</v>
          </cell>
          <cell r="H211">
            <v>10656.662400468434</v>
          </cell>
          <cell r="I211">
            <v>12716.743150657798</v>
          </cell>
          <cell r="J211">
            <v>14908.155758167857</v>
          </cell>
          <cell r="K211">
            <v>12610.168250297966</v>
          </cell>
          <cell r="L211">
            <v>17751.552320825806</v>
          </cell>
        </row>
        <row r="212">
          <cell r="A212" t="str">
            <v>J5Z</v>
          </cell>
          <cell r="B212" t="str">
            <v>J5Z60 : Agts et hôtesses d'accompagnemt</v>
          </cell>
          <cell r="C212" t="str">
            <v>546e : Autres agents et hôtesses d’accompagnement (transports, tourisme)</v>
          </cell>
          <cell r="D212">
            <v>8647.2660329801365</v>
          </cell>
          <cell r="E212">
            <v>4776.0287132285875</v>
          </cell>
          <cell r="F212">
            <v>5432.414673061985</v>
          </cell>
          <cell r="G212">
            <v>4732.0635449965894</v>
          </cell>
          <cell r="H212">
            <v>5232.817722700609</v>
          </cell>
          <cell r="I212">
            <v>10224.541879415798</v>
          </cell>
          <cell r="J212">
            <v>8872.0575493197248</v>
          </cell>
          <cell r="K212">
            <v>6441.9038467709097</v>
          </cell>
          <cell r="L212">
            <v>10627.836702849772</v>
          </cell>
        </row>
        <row r="213">
          <cell r="A213" t="str">
            <v>J5Z</v>
          </cell>
          <cell r="B213" t="str">
            <v>J5Z61 : Agts admin. transports</v>
          </cell>
          <cell r="C213" t="str">
            <v>546c : Employés administratifs d’exploitation des transports de marchandises</v>
          </cell>
          <cell r="D213">
            <v>55057.110603121131</v>
          </cell>
          <cell r="E213">
            <v>47745.068363982493</v>
          </cell>
          <cell r="F213">
            <v>47749.998926264823</v>
          </cell>
          <cell r="G213">
            <v>44841.952167478543</v>
          </cell>
          <cell r="H213">
            <v>39403.511056582553</v>
          </cell>
          <cell r="I213">
            <v>51161.442611691469</v>
          </cell>
          <cell r="J213">
            <v>61849.343515711043</v>
          </cell>
          <cell r="K213">
            <v>56041.139298712274</v>
          </cell>
          <cell r="L213">
            <v>47280.848994940054</v>
          </cell>
        </row>
        <row r="214">
          <cell r="A214" t="str">
            <v>J5Z</v>
          </cell>
          <cell r="B214" t="str">
            <v>J5Z62 : Employés transports et tourisme</v>
          </cell>
          <cell r="C214" t="str">
            <v>546b : Agents des services commerciaux des transports de voyageurs et du tourisme</v>
          </cell>
          <cell r="D214">
            <v>37294.540432221365</v>
          </cell>
          <cell r="E214">
            <v>46642.500566372575</v>
          </cell>
          <cell r="F214">
            <v>37041.54471154372</v>
          </cell>
          <cell r="G214">
            <v>32703.960840811553</v>
          </cell>
          <cell r="H214">
            <v>32173.487250161641</v>
          </cell>
          <cell r="I214">
            <v>41591.947238820831</v>
          </cell>
          <cell r="J214">
            <v>33336.869604632178</v>
          </cell>
          <cell r="K214">
            <v>43775.977082808276</v>
          </cell>
          <cell r="L214">
            <v>34770.774609223627</v>
          </cell>
        </row>
        <row r="215">
          <cell r="A215" t="str">
            <v>J5Z</v>
          </cell>
          <cell r="B215" t="str">
            <v>J5Z80 : Techniciens transports et tourisme</v>
          </cell>
          <cell r="C215" t="str">
            <v>226b : Agents de voyage et auxiliaires de transports indépendants 0 à 9 salariés</v>
          </cell>
          <cell r="D215">
            <v>6767.7752799030059</v>
          </cell>
          <cell r="E215">
            <v>7167.8994449125175</v>
          </cell>
          <cell r="F215">
            <v>8786.5632980986393</v>
          </cell>
          <cell r="G215">
            <v>3545.4535588986973</v>
          </cell>
          <cell r="H215">
            <v>1279.4802260374124</v>
          </cell>
          <cell r="I215">
            <v>4374.7552236090414</v>
          </cell>
          <cell r="J215">
            <v>5688.179580996707</v>
          </cell>
          <cell r="K215">
            <v>8724.5009475103416</v>
          </cell>
          <cell r="L215">
            <v>5890.645311201969</v>
          </cell>
        </row>
        <row r="216">
          <cell r="A216" t="str">
            <v>J5Z</v>
          </cell>
          <cell r="B216" t="str">
            <v>J5Z80 : Techniciens transports et tourisme</v>
          </cell>
          <cell r="C216" t="str">
            <v>466a : Responsables commerciaux et administratifs des transports de voyageurs et du tourisme (non cadres)</v>
          </cell>
          <cell r="D216">
            <v>47416.965980465371</v>
          </cell>
          <cell r="E216">
            <v>54906.651314921757</v>
          </cell>
          <cell r="F216">
            <v>59682.836087267613</v>
          </cell>
          <cell r="G216">
            <v>56401.053053687778</v>
          </cell>
          <cell r="H216">
            <v>56384.356054419703</v>
          </cell>
          <cell r="I216">
            <v>66839.18988731553</v>
          </cell>
          <cell r="J216">
            <v>52616.086599759161</v>
          </cell>
          <cell r="K216">
            <v>45531.003381762741</v>
          </cell>
          <cell r="L216">
            <v>44103.807959874212</v>
          </cell>
        </row>
        <row r="217">
          <cell r="A217" t="str">
            <v>J5Z</v>
          </cell>
          <cell r="B217" t="str">
            <v>J5Z80 : Techniciens transports et tourisme</v>
          </cell>
          <cell r="C217" t="str">
            <v>466b : Responsables commerciaux et administratifs des transports de marchandises (non cadres)</v>
          </cell>
          <cell r="D217">
            <v>9767.0030232632216</v>
          </cell>
          <cell r="E217">
            <v>6232.321996822141</v>
          </cell>
          <cell r="F217">
            <v>5244.5015107796535</v>
          </cell>
          <cell r="G217">
            <v>6173.5508197623458</v>
          </cell>
          <cell r="H217">
            <v>7517.4328082963466</v>
          </cell>
          <cell r="I217">
            <v>8149.3620695036843</v>
          </cell>
          <cell r="J217">
            <v>8881.0073949924372</v>
          </cell>
          <cell r="K217">
            <v>10273.998520086876</v>
          </cell>
          <cell r="L217">
            <v>10146.003154710355</v>
          </cell>
        </row>
        <row r="218">
          <cell r="A218" t="str">
            <v>J6Z</v>
          </cell>
          <cell r="B218" t="str">
            <v>J6Z90 : Cadres des transports</v>
          </cell>
          <cell r="C218" t="str">
            <v>389a : Ingénieurs et cadres techniques de l’exploitation des transports</v>
          </cell>
          <cell r="D218">
            <v>33523.896726391642</v>
          </cell>
          <cell r="E218">
            <v>18504.088821216559</v>
          </cell>
          <cell r="F218">
            <v>17984.910977635984</v>
          </cell>
          <cell r="G218">
            <v>24232.809841875172</v>
          </cell>
          <cell r="H218">
            <v>13787.662915018156</v>
          </cell>
          <cell r="I218">
            <v>24458.780392905217</v>
          </cell>
          <cell r="J218">
            <v>39003.616698951417</v>
          </cell>
          <cell r="K218">
            <v>33304.935087041107</v>
          </cell>
          <cell r="L218">
            <v>28263.138393182413</v>
          </cell>
        </row>
        <row r="219">
          <cell r="A219" t="str">
            <v>J6Z</v>
          </cell>
          <cell r="B219" t="str">
            <v>J6Z90 : Cadres des transports</v>
          </cell>
          <cell r="C219" t="str">
            <v>451d : Ingénieurs du contrôle de la navigation aérienne</v>
          </cell>
          <cell r="D219">
            <v>2165.4772261104349</v>
          </cell>
          <cell r="E219">
            <v>2007.8828218241802</v>
          </cell>
          <cell r="F219">
            <v>2366.8802112871067</v>
          </cell>
          <cell r="G219">
            <v>1409.8067430531321</v>
          </cell>
          <cell r="H219">
            <v>3115.9837516822354</v>
          </cell>
          <cell r="I219">
            <v>2647.9814243411638</v>
          </cell>
          <cell r="J219">
            <v>2869.3754443081853</v>
          </cell>
          <cell r="K219">
            <v>1873.9624614999636</v>
          </cell>
          <cell r="L219">
            <v>1753.0937725231556</v>
          </cell>
        </row>
        <row r="220">
          <cell r="A220" t="str">
            <v>J6Z</v>
          </cell>
          <cell r="B220" t="str">
            <v>J6Z91 : Personnels navigants de l'aviation</v>
          </cell>
          <cell r="C220" t="str">
            <v>389b : Officiers et cadres navigants techniques et commerciaux de l’aviation civile</v>
          </cell>
          <cell r="D220">
            <v>13137.465444725904</v>
          </cell>
          <cell r="E220">
            <v>13405.349242140217</v>
          </cell>
          <cell r="F220">
            <v>12187.355016112931</v>
          </cell>
          <cell r="G220">
            <v>9942.0746378262429</v>
          </cell>
          <cell r="H220">
            <v>7442.4960925378691</v>
          </cell>
          <cell r="I220">
            <v>6730.01334082824</v>
          </cell>
          <cell r="J220">
            <v>10829.281392097388</v>
          </cell>
          <cell r="K220">
            <v>14707.567906806986</v>
          </cell>
          <cell r="L220">
            <v>13875.547035273335</v>
          </cell>
        </row>
        <row r="221">
          <cell r="A221" t="str">
            <v>J6Z</v>
          </cell>
          <cell r="B221" t="str">
            <v>J6Z92 : Ingénieurs et cadres logistique</v>
          </cell>
          <cell r="C221" t="str">
            <v>387b : Ingénieurs et cadres de la logistique, du planning et de l’ordonnancement</v>
          </cell>
          <cell r="D221">
            <v>36706.692124177469</v>
          </cell>
          <cell r="E221">
            <v>30679.484222288502</v>
          </cell>
          <cell r="F221">
            <v>24200.024873872426</v>
          </cell>
          <cell r="G221">
            <v>32302.104576546302</v>
          </cell>
          <cell r="H221">
            <v>39416.984300322998</v>
          </cell>
          <cell r="I221">
            <v>35167.550426591479</v>
          </cell>
          <cell r="J221">
            <v>33272.32139458094</v>
          </cell>
          <cell r="K221">
            <v>34985.052173949916</v>
          </cell>
          <cell r="L221">
            <v>41862.70280400155</v>
          </cell>
        </row>
        <row r="222">
          <cell r="A222" t="str">
            <v>K0Z</v>
          </cell>
          <cell r="B222" t="str">
            <v>K0Z20 : ONQ divers type artisanal</v>
          </cell>
          <cell r="C222" t="str">
            <v>685a : Ouvriers non qualifiés divers de type artisanal</v>
          </cell>
          <cell r="D222">
            <v>57062.736256060663</v>
          </cell>
          <cell r="E222">
            <v>59104.868782292571</v>
          </cell>
          <cell r="F222">
            <v>71339.378527349123</v>
          </cell>
          <cell r="G222">
            <v>50796.704147331526</v>
          </cell>
          <cell r="H222">
            <v>51058.512192266819</v>
          </cell>
          <cell r="I222">
            <v>45671.683502285094</v>
          </cell>
          <cell r="J222">
            <v>48059.196808444205</v>
          </cell>
          <cell r="K222">
            <v>61416.622933288178</v>
          </cell>
          <cell r="L222">
            <v>61712.389026449608</v>
          </cell>
        </row>
        <row r="223">
          <cell r="A223" t="str">
            <v>K0Z</v>
          </cell>
          <cell r="B223" t="str">
            <v>K0Z40 : Artisans et OQ divers type artisanal</v>
          </cell>
          <cell r="C223" t="str">
            <v>214e : Artisans d’art</v>
          </cell>
          <cell r="D223">
            <v>12230.7378150734</v>
          </cell>
          <cell r="E223">
            <v>9914.2829423909443</v>
          </cell>
          <cell r="F223">
            <v>12214.880297623984</v>
          </cell>
          <cell r="G223">
            <v>14551.301286133521</v>
          </cell>
          <cell r="H223">
            <v>10338.292148830125</v>
          </cell>
          <cell r="I223">
            <v>11973.97802581159</v>
          </cell>
          <cell r="J223">
            <v>9493.9603280146621</v>
          </cell>
          <cell r="K223">
            <v>14749.32181026547</v>
          </cell>
          <cell r="L223">
            <v>12448.931306940063</v>
          </cell>
        </row>
        <row r="224">
          <cell r="A224" t="str">
            <v>K0Z</v>
          </cell>
          <cell r="B224" t="str">
            <v>K0Z40 : Artisans et OQ divers type artisanal</v>
          </cell>
          <cell r="C224" t="str">
            <v>214f : Autres artisans de fabrication (y.c. horlogers, matériel de précision)</v>
          </cell>
          <cell r="D224">
            <v>12095.689224303043</v>
          </cell>
          <cell r="E224">
            <v>16687.980454065044</v>
          </cell>
          <cell r="F224">
            <v>15226.290917121907</v>
          </cell>
          <cell r="G224">
            <v>7566.2832806152255</v>
          </cell>
          <cell r="H224">
            <v>5784.2716297999823</v>
          </cell>
          <cell r="I224">
            <v>9897.0751541519585</v>
          </cell>
          <cell r="J224">
            <v>12019.371370037994</v>
          </cell>
          <cell r="K224">
            <v>12091.656755261798</v>
          </cell>
          <cell r="L224">
            <v>12176.039547609334</v>
          </cell>
        </row>
        <row r="225">
          <cell r="A225" t="str">
            <v>K0Z</v>
          </cell>
          <cell r="B225" t="str">
            <v>K0Z40 : Artisans et OQ divers type artisanal</v>
          </cell>
          <cell r="C225" t="str">
            <v>217d : Artisans teinturiers, blanchisseurs 0 à 9 salariés</v>
          </cell>
          <cell r="D225">
            <v>7267.2690405471994</v>
          </cell>
          <cell r="E225">
            <v>5397.1606622729341</v>
          </cell>
          <cell r="F225">
            <v>6343.3881051660264</v>
          </cell>
          <cell r="G225">
            <v>4034.1932491011244</v>
          </cell>
          <cell r="H225">
            <v>8270.9139267634109</v>
          </cell>
          <cell r="I225">
            <v>11132.713147135528</v>
          </cell>
          <cell r="J225">
            <v>9835.5538469187832</v>
          </cell>
          <cell r="K225">
            <v>6990.7752765671739</v>
          </cell>
          <cell r="L225">
            <v>4975.4779981556421</v>
          </cell>
        </row>
        <row r="226">
          <cell r="A226" t="str">
            <v>K0Z</v>
          </cell>
          <cell r="B226" t="str">
            <v>K0Z40 : Artisans et OQ divers type artisanal</v>
          </cell>
          <cell r="C226" t="str">
            <v>637b : Ouvriers d’art</v>
          </cell>
          <cell r="D226">
            <v>15434.096107036055</v>
          </cell>
          <cell r="E226">
            <v>19996.033002921609</v>
          </cell>
          <cell r="F226">
            <v>20728.936225154659</v>
          </cell>
          <cell r="G226">
            <v>16473.339015084501</v>
          </cell>
          <cell r="H226">
            <v>16534.363348655617</v>
          </cell>
          <cell r="I226">
            <v>19720.667783527173</v>
          </cell>
          <cell r="J226">
            <v>13441.097045994866</v>
          </cell>
          <cell r="K226">
            <v>14178.861658959182</v>
          </cell>
          <cell r="L226">
            <v>18682.329616154111</v>
          </cell>
        </row>
        <row r="227">
          <cell r="A227" t="str">
            <v>K0Z</v>
          </cell>
          <cell r="B227" t="str">
            <v>K0Z40 : Artisans et OQ divers type artisanal</v>
          </cell>
          <cell r="C227" t="str">
            <v>637d : Ouvriers qualifiés divers de type artisanal</v>
          </cell>
          <cell r="D227">
            <v>19779.558293862428</v>
          </cell>
          <cell r="E227">
            <v>14315.393403051445</v>
          </cell>
          <cell r="F227">
            <v>19396.416451972556</v>
          </cell>
          <cell r="G227">
            <v>17096.905334528597</v>
          </cell>
          <cell r="H227">
            <v>19540.988495612255</v>
          </cell>
          <cell r="I227">
            <v>17987.419705719516</v>
          </cell>
          <cell r="J227">
            <v>17428.914064903387</v>
          </cell>
          <cell r="K227">
            <v>19737.237208794519</v>
          </cell>
          <cell r="L227">
            <v>22172.523607889376</v>
          </cell>
        </row>
        <row r="228">
          <cell r="A228" t="str">
            <v>L0Z</v>
          </cell>
          <cell r="B228" t="str">
            <v>L0Z60 : Secrétaires bureautique</v>
          </cell>
          <cell r="C228" t="str">
            <v>542a : Secrétaires</v>
          </cell>
          <cell r="D228">
            <v>462593.55606486928</v>
          </cell>
          <cell r="E228">
            <v>545348.283282444</v>
          </cell>
          <cell r="F228">
            <v>485787.91520041478</v>
          </cell>
          <cell r="G228">
            <v>501939.92898073327</v>
          </cell>
          <cell r="H228">
            <v>468871.5132204672</v>
          </cell>
          <cell r="I228">
            <v>473461.20618400874</v>
          </cell>
          <cell r="J228">
            <v>487348.3289162963</v>
          </cell>
          <cell r="K228">
            <v>463730.68495742546</v>
          </cell>
          <cell r="L228">
            <v>436701.65432088618</v>
          </cell>
        </row>
        <row r="229">
          <cell r="A229" t="str">
            <v>L0Z</v>
          </cell>
          <cell r="B229" t="str">
            <v>L0Z60 : Secrétaires bureautique</v>
          </cell>
          <cell r="C229" t="str">
            <v>542b : Dactylos, sténodactylos (sans secrétariat), opérateurs de traitement de texte</v>
          </cell>
          <cell r="D229">
            <v>7571.9754546223148</v>
          </cell>
          <cell r="E229">
            <v>8060.11167403742</v>
          </cell>
          <cell r="F229">
            <v>9386.4155932966878</v>
          </cell>
          <cell r="G229">
            <v>9534.9431041773387</v>
          </cell>
          <cell r="H229">
            <v>8060.1095406011709</v>
          </cell>
          <cell r="I229">
            <v>8439.2266991641281</v>
          </cell>
          <cell r="J229">
            <v>8340.0689920783461</v>
          </cell>
          <cell r="K229">
            <v>8004.6167387786863</v>
          </cell>
          <cell r="L229">
            <v>6371.2406330099093</v>
          </cell>
        </row>
        <row r="230">
          <cell r="A230" t="str">
            <v>L1Z</v>
          </cell>
          <cell r="B230" t="str">
            <v>L1Z60 : Employés de la comptabilité</v>
          </cell>
          <cell r="C230" t="str">
            <v>543a : Employés des services comptables ou financiers</v>
          </cell>
          <cell r="D230">
            <v>369525.42403675668</v>
          </cell>
          <cell r="E230">
            <v>394629.81015888177</v>
          </cell>
          <cell r="F230">
            <v>392100.69644432369</v>
          </cell>
          <cell r="G230">
            <v>382810.49950931047</v>
          </cell>
          <cell r="H230">
            <v>338938.87022797466</v>
          </cell>
          <cell r="I230">
            <v>362943.60502320045</v>
          </cell>
          <cell r="J230">
            <v>377960.92468267336</v>
          </cell>
          <cell r="K230">
            <v>374760.18809212255</v>
          </cell>
          <cell r="L230">
            <v>355855.15933547431</v>
          </cell>
        </row>
        <row r="231">
          <cell r="A231" t="str">
            <v>L2Z</v>
          </cell>
          <cell r="B231" t="str">
            <v>L2Z60 : Agts d'accueil et d'information</v>
          </cell>
          <cell r="C231" t="str">
            <v>313a : Aides familiaux non salariés de professions libérales effectuant un travail administratif</v>
          </cell>
          <cell r="D231">
            <v>3327.8508030285325</v>
          </cell>
          <cell r="E231">
            <v>7368.8300243686326</v>
          </cell>
          <cell r="F231">
            <v>6380.9902111311758</v>
          </cell>
          <cell r="G231">
            <v>4879.3579622429233</v>
          </cell>
          <cell r="H231">
            <v>5231.8173016393457</v>
          </cell>
          <cell r="I231">
            <v>5594.3846727170085</v>
          </cell>
          <cell r="J231">
            <v>5408.7879447139358</v>
          </cell>
          <cell r="K231">
            <v>2704.0877077023792</v>
          </cell>
          <cell r="L231">
            <v>1870.6767566692827</v>
          </cell>
        </row>
        <row r="232">
          <cell r="A232" t="str">
            <v>L2Z</v>
          </cell>
          <cell r="B232" t="str">
            <v>L2Z60 : Agts d'accueil et d'information</v>
          </cell>
          <cell r="C232" t="str">
            <v>541a : Agents et hôtesses d’accueil et d’information (hors hôtellerie)</v>
          </cell>
          <cell r="D232">
            <v>65232.045951160253</v>
          </cell>
          <cell r="E232">
            <v>59759.232452357282</v>
          </cell>
          <cell r="F232">
            <v>65449.4386063251</v>
          </cell>
          <cell r="G232">
            <v>58299.472026089643</v>
          </cell>
          <cell r="H232">
            <v>55968.861219446953</v>
          </cell>
          <cell r="I232">
            <v>57306.517189166305</v>
          </cell>
          <cell r="J232">
            <v>65339.023284505434</v>
          </cell>
          <cell r="K232">
            <v>62746.75536257567</v>
          </cell>
          <cell r="L232">
            <v>67610.359206399648</v>
          </cell>
        </row>
        <row r="233">
          <cell r="A233" t="str">
            <v>L2Z</v>
          </cell>
          <cell r="B233" t="str">
            <v>L2Z60 : Agts d'accueil et d'information</v>
          </cell>
          <cell r="C233" t="str">
            <v>541d : Standardistes, téléphonistes</v>
          </cell>
          <cell r="D233">
            <v>16653.836045697983</v>
          </cell>
          <cell r="E233">
            <v>24170.81667366581</v>
          </cell>
          <cell r="F233">
            <v>22529.265529962944</v>
          </cell>
          <cell r="G233">
            <v>21676.716362725219</v>
          </cell>
          <cell r="H233">
            <v>23950.420737177908</v>
          </cell>
          <cell r="I233">
            <v>22771.032559827818</v>
          </cell>
          <cell r="J233">
            <v>16684.1295850028</v>
          </cell>
          <cell r="K233">
            <v>17240.1219212627</v>
          </cell>
          <cell r="L233">
            <v>16037.256630828444</v>
          </cell>
        </row>
        <row r="234">
          <cell r="A234" t="str">
            <v>L2Z</v>
          </cell>
          <cell r="B234" t="str">
            <v>L2Z61 : Agts administratifs divers</v>
          </cell>
          <cell r="C234" t="str">
            <v>543d : Employés administratifs divers d’entreprises</v>
          </cell>
          <cell r="D234">
            <v>337158.73784102668</v>
          </cell>
          <cell r="E234">
            <v>367699.52853424317</v>
          </cell>
          <cell r="F234">
            <v>325511.44689146581</v>
          </cell>
          <cell r="G234">
            <v>336359.34743055224</v>
          </cell>
          <cell r="H234">
            <v>342928.22399679816</v>
          </cell>
          <cell r="I234">
            <v>327508.96091357036</v>
          </cell>
          <cell r="J234">
            <v>335882.49688857287</v>
          </cell>
          <cell r="K234">
            <v>352107.92561607773</v>
          </cell>
          <cell r="L234">
            <v>323485.79101842933</v>
          </cell>
        </row>
        <row r="235">
          <cell r="A235" t="str">
            <v>L3Z</v>
          </cell>
          <cell r="B235" t="str">
            <v>L3Z80 : Secrétaires de direction</v>
          </cell>
          <cell r="C235" t="str">
            <v>461a : Personnel de secrétariat de niveau supérieur, secrétaires de direction (non cadres)</v>
          </cell>
          <cell r="D235">
            <v>164814.34980497698</v>
          </cell>
          <cell r="E235">
            <v>143833.73562404126</v>
          </cell>
          <cell r="F235">
            <v>158416.46048963314</v>
          </cell>
          <cell r="G235">
            <v>173665.57845711251</v>
          </cell>
          <cell r="H235">
            <v>157119.45060009341</v>
          </cell>
          <cell r="I235">
            <v>165034.50684643717</v>
          </cell>
          <cell r="J235">
            <v>168739.12560180321</v>
          </cell>
          <cell r="K235">
            <v>158806.27072534678</v>
          </cell>
          <cell r="L235">
            <v>166897.65308778099</v>
          </cell>
        </row>
        <row r="236">
          <cell r="A236" t="str">
            <v>L4Z</v>
          </cell>
          <cell r="B236" t="str">
            <v>L4Z80 : Techniciens administratifs</v>
          </cell>
          <cell r="C236" t="str">
            <v>461e : Maîtrise et techniciens administratifs des services juridiques ou du personnel</v>
          </cell>
          <cell r="D236">
            <v>108294.91693969828</v>
          </cell>
          <cell r="E236">
            <v>74116.563108337024</v>
          </cell>
          <cell r="F236">
            <v>79818.35536316529</v>
          </cell>
          <cell r="G236">
            <v>79958.95396483058</v>
          </cell>
          <cell r="H236">
            <v>84435.367759480563</v>
          </cell>
          <cell r="I236">
            <v>101594.66719287969</v>
          </cell>
          <cell r="J236">
            <v>102678.22275155497</v>
          </cell>
          <cell r="K236">
            <v>107828.29077172434</v>
          </cell>
          <cell r="L236">
            <v>114378.23729581552</v>
          </cell>
        </row>
        <row r="237">
          <cell r="A237" t="str">
            <v>L4Z</v>
          </cell>
          <cell r="B237" t="str">
            <v>L4Z80 : Techniciens administratifs</v>
          </cell>
          <cell r="C237" t="str">
            <v>461f : Maîtrise et techniciens administratifs des autres services administratifs</v>
          </cell>
          <cell r="D237">
            <v>128068.69370730217</v>
          </cell>
          <cell r="E237">
            <v>100110.4601817779</v>
          </cell>
          <cell r="F237">
            <v>99458.437566460037</v>
          </cell>
          <cell r="G237">
            <v>102243.2430573178</v>
          </cell>
          <cell r="H237">
            <v>112529.72009048521</v>
          </cell>
          <cell r="I237">
            <v>123413.80244167728</v>
          </cell>
          <cell r="J237">
            <v>139699.01237774198</v>
          </cell>
          <cell r="K237">
            <v>118767.92032787621</v>
          </cell>
          <cell r="L237">
            <v>125739.14841628828</v>
          </cell>
        </row>
        <row r="238">
          <cell r="A238" t="str">
            <v>L4Z</v>
          </cell>
          <cell r="B238" t="str">
            <v>L4Z81 : Techniciens compt. et financiers</v>
          </cell>
          <cell r="C238" t="str">
            <v>461d : Maîtrise et techniciens des services financiers ou comptables</v>
          </cell>
          <cell r="D238">
            <v>118867.7451351387</v>
          </cell>
          <cell r="E238">
            <v>111187.61218416624</v>
          </cell>
          <cell r="F238">
            <v>127652.49139615272</v>
          </cell>
          <cell r="G238">
            <v>125090.5310255912</v>
          </cell>
          <cell r="H238">
            <v>117065.47014607525</v>
          </cell>
          <cell r="I238">
            <v>109825.52163114495</v>
          </cell>
          <cell r="J238">
            <v>113457.69671866846</v>
          </cell>
          <cell r="K238">
            <v>116338.96420415799</v>
          </cell>
          <cell r="L238">
            <v>126806.5744825897</v>
          </cell>
        </row>
        <row r="239">
          <cell r="A239" t="str">
            <v>L5Z</v>
          </cell>
          <cell r="B239" t="str">
            <v>L5Z90 : Cadres adm. compt. et financiers</v>
          </cell>
          <cell r="C239" t="str">
            <v>312c : Experts comptables, comptables agréés, libéraux</v>
          </cell>
          <cell r="D239">
            <v>13524.989033965872</v>
          </cell>
          <cell r="E239">
            <v>11088.997762974222</v>
          </cell>
          <cell r="F239">
            <v>12122.77816380908</v>
          </cell>
          <cell r="G239">
            <v>19017.398499978892</v>
          </cell>
          <cell r="H239">
            <v>19961.877447986168</v>
          </cell>
          <cell r="I239">
            <v>9602.5395764376699</v>
          </cell>
          <cell r="J239">
            <v>7950.0161220598666</v>
          </cell>
          <cell r="K239">
            <v>16419.81981039024</v>
          </cell>
          <cell r="L239">
            <v>16205.131169447508</v>
          </cell>
        </row>
        <row r="240">
          <cell r="A240" t="str">
            <v>L5Z</v>
          </cell>
          <cell r="B240" t="str">
            <v>L5Z90 : Cadres adm. compt. et financiers</v>
          </cell>
          <cell r="C240" t="str">
            <v>312d : Conseils et experts libéraux en études économiques, organisation et recrutement, gestion et fiscalité</v>
          </cell>
          <cell r="D240">
            <v>29980.600747200737</v>
          </cell>
          <cell r="E240">
            <v>22349.80689864399</v>
          </cell>
          <cell r="F240">
            <v>21382.126815201857</v>
          </cell>
          <cell r="G240">
            <v>18643.243351813217</v>
          </cell>
          <cell r="H240">
            <v>24864.93191436517</v>
          </cell>
          <cell r="I240">
            <v>29116.89400801493</v>
          </cell>
          <cell r="J240">
            <v>33330.583588182955</v>
          </cell>
          <cell r="K240">
            <v>25571.650644311259</v>
          </cell>
          <cell r="L240">
            <v>31039.568009107996</v>
          </cell>
        </row>
        <row r="241">
          <cell r="A241" t="str">
            <v>L5Z</v>
          </cell>
          <cell r="B241" t="str">
            <v>L5Z90 : Cadres adm. compt. et financiers</v>
          </cell>
          <cell r="C241" t="str">
            <v>372a : Cadres chargés d’études économiques, financières, commerciales</v>
          </cell>
          <cell r="D241">
            <v>38222.574317340608</v>
          </cell>
          <cell r="E241">
            <v>28634.709814569691</v>
          </cell>
          <cell r="F241">
            <v>27755.504239461225</v>
          </cell>
          <cell r="G241">
            <v>23102.566592674211</v>
          </cell>
          <cell r="H241">
            <v>24672.253953962798</v>
          </cell>
          <cell r="I241">
            <v>30243.290089758142</v>
          </cell>
          <cell r="J241">
            <v>40292.423741719147</v>
          </cell>
          <cell r="K241">
            <v>39629.416096325105</v>
          </cell>
          <cell r="L241">
            <v>34745.883113977572</v>
          </cell>
        </row>
        <row r="242">
          <cell r="A242" t="str">
            <v>L5Z</v>
          </cell>
          <cell r="B242" t="str">
            <v>L5Z90 : Cadres adm. compt. et financiers</v>
          </cell>
          <cell r="C242" t="str">
            <v>372b : Cadres de l’organisation ou du contrôle des services administratifs et financiers</v>
          </cell>
          <cell r="D242">
            <v>83489.39065543162</v>
          </cell>
          <cell r="E242">
            <v>80236.96329311069</v>
          </cell>
          <cell r="F242">
            <v>74932.485453865316</v>
          </cell>
          <cell r="G242">
            <v>64419.856988272033</v>
          </cell>
          <cell r="H242">
            <v>70629.758698217338</v>
          </cell>
          <cell r="I242">
            <v>75115.21438719015</v>
          </cell>
          <cell r="J242">
            <v>81064.063298876747</v>
          </cell>
          <cell r="K242">
            <v>84098.241457520882</v>
          </cell>
          <cell r="L242">
            <v>85305.867209897231</v>
          </cell>
        </row>
        <row r="243">
          <cell r="A243" t="str">
            <v>L5Z</v>
          </cell>
          <cell r="B243" t="str">
            <v>L5Z90 : Cadres adm. compt. et financiers</v>
          </cell>
          <cell r="C243" t="str">
            <v>373a : Cadres des services financiers ou comptables des grandes entreprises</v>
          </cell>
          <cell r="D243">
            <v>14839.540588646496</v>
          </cell>
          <cell r="E243">
            <v>14247.756469738317</v>
          </cell>
          <cell r="F243">
            <v>13178.549716414414</v>
          </cell>
          <cell r="G243">
            <v>15988.435751119285</v>
          </cell>
          <cell r="H243">
            <v>20241.286648511516</v>
          </cell>
          <cell r="I243">
            <v>14402.471828913081</v>
          </cell>
          <cell r="J243">
            <v>14638.862653056223</v>
          </cell>
          <cell r="K243">
            <v>16014.609854166965</v>
          </cell>
          <cell r="L243">
            <v>13865.149258716305</v>
          </cell>
        </row>
        <row r="244">
          <cell r="A244" t="str">
            <v>L5Z</v>
          </cell>
          <cell r="B244" t="str">
            <v>L5Z90 : Cadres adm. compt. et financiers</v>
          </cell>
          <cell r="C244" t="str">
            <v>373b : Cadres des autres services administratifs des grandes entreprises</v>
          </cell>
          <cell r="D244">
            <v>32862.385080226028</v>
          </cell>
          <cell r="E244">
            <v>36090.593625598071</v>
          </cell>
          <cell r="F244">
            <v>40152.926972376466</v>
          </cell>
          <cell r="G244">
            <v>40064.593851107216</v>
          </cell>
          <cell r="H244">
            <v>34269.654241889235</v>
          </cell>
          <cell r="I244">
            <v>34881.305793734602</v>
          </cell>
          <cell r="J244">
            <v>36365.081594510899</v>
          </cell>
          <cell r="K244">
            <v>29982.7045623253</v>
          </cell>
          <cell r="L244">
            <v>32239.369083841877</v>
          </cell>
        </row>
        <row r="245">
          <cell r="A245" t="str">
            <v>L5Z</v>
          </cell>
          <cell r="B245" t="str">
            <v>L5Z90 : Cadres adm. compt. et financiers</v>
          </cell>
          <cell r="C245" t="str">
            <v>373c : Cadres des services financiers ou comptables des petites et moyennes entreprises</v>
          </cell>
          <cell r="D245">
            <v>85232.654908708617</v>
          </cell>
          <cell r="E245">
            <v>76831.042119803606</v>
          </cell>
          <cell r="F245">
            <v>88258.700323283658</v>
          </cell>
          <cell r="G245">
            <v>86683.648008461241</v>
          </cell>
          <cell r="H245">
            <v>71047.476562928263</v>
          </cell>
          <cell r="I245">
            <v>94371.818648016197</v>
          </cell>
          <cell r="J245">
            <v>93105.039759585459</v>
          </cell>
          <cell r="K245">
            <v>82836.810484376125</v>
          </cell>
          <cell r="L245">
            <v>79756.114482164267</v>
          </cell>
        </row>
        <row r="246">
          <cell r="A246" t="str">
            <v>L5Z</v>
          </cell>
          <cell r="B246" t="str">
            <v>L5Z90 : Cadres adm. compt. et financiers</v>
          </cell>
          <cell r="C246" t="str">
            <v>373d : Cadres des autres services administratifs des petites et moyennes entreprises</v>
          </cell>
          <cell r="D246">
            <v>162626.60158832258</v>
          </cell>
          <cell r="E246">
            <v>158887.11902994046</v>
          </cell>
          <cell r="F246">
            <v>153848.73617948542</v>
          </cell>
          <cell r="G246">
            <v>150503.99082461963</v>
          </cell>
          <cell r="H246">
            <v>155111.81841356924</v>
          </cell>
          <cell r="I246">
            <v>152005.87182560228</v>
          </cell>
          <cell r="J246">
            <v>159852.9612796547</v>
          </cell>
          <cell r="K246">
            <v>166438.33168601981</v>
          </cell>
          <cell r="L246">
            <v>161588.51179929316</v>
          </cell>
        </row>
        <row r="247">
          <cell r="A247" t="str">
            <v>L5Z</v>
          </cell>
          <cell r="B247" t="str">
            <v>L5Z91 : Juristes</v>
          </cell>
          <cell r="C247" t="str">
            <v>372e : Juristes</v>
          </cell>
          <cell r="D247">
            <v>32580.163592036872</v>
          </cell>
          <cell r="E247">
            <v>33034.960614090363</v>
          </cell>
          <cell r="F247">
            <v>20901.56032849077</v>
          </cell>
          <cell r="G247">
            <v>23291.266842449804</v>
          </cell>
          <cell r="H247">
            <v>23650.675723471748</v>
          </cell>
          <cell r="I247">
            <v>25140.99722638703</v>
          </cell>
          <cell r="J247">
            <v>29397.221782337521</v>
          </cell>
          <cell r="K247">
            <v>34686.647417581531</v>
          </cell>
          <cell r="L247">
            <v>33656.621576191574</v>
          </cell>
        </row>
        <row r="248">
          <cell r="A248" t="str">
            <v>L5Z</v>
          </cell>
          <cell r="B248" t="str">
            <v>L5Z92 : Cadres ressources humaines</v>
          </cell>
          <cell r="C248" t="str">
            <v>372c : Cadres spécialistes des ressources humaines et du recrutement</v>
          </cell>
          <cell r="D248">
            <v>61501.312644913756</v>
          </cell>
          <cell r="E248">
            <v>43256.22435915134</v>
          </cell>
          <cell r="F248">
            <v>49265.041608912725</v>
          </cell>
          <cell r="G248">
            <v>53726.917252676329</v>
          </cell>
          <cell r="H248">
            <v>54451.516879147443</v>
          </cell>
          <cell r="I248">
            <v>46660.656963154877</v>
          </cell>
          <cell r="J248">
            <v>50888.134956827154</v>
          </cell>
          <cell r="K248">
            <v>65407.971576010437</v>
          </cell>
          <cell r="L248">
            <v>68207.831401903662</v>
          </cell>
        </row>
        <row r="249">
          <cell r="A249" t="str">
            <v>L5Z</v>
          </cell>
          <cell r="B249" t="str">
            <v>L5Z92 : Cadres ressources humaines</v>
          </cell>
          <cell r="C249" t="str">
            <v>372d : Cadres spécialistes de la formation</v>
          </cell>
          <cell r="D249">
            <v>28828.208171100734</v>
          </cell>
          <cell r="E249">
            <v>17620.926054352629</v>
          </cell>
          <cell r="F249">
            <v>21094.975993293367</v>
          </cell>
          <cell r="G249">
            <v>23648.620506980395</v>
          </cell>
          <cell r="H249">
            <v>27999.201682432769</v>
          </cell>
          <cell r="I249">
            <v>30368.465531679365</v>
          </cell>
          <cell r="J249">
            <v>24755.761419608771</v>
          </cell>
          <cell r="K249">
            <v>31199.107722576577</v>
          </cell>
          <cell r="L249">
            <v>30529.755371116858</v>
          </cell>
        </row>
        <row r="250">
          <cell r="A250" t="str">
            <v>L6Z</v>
          </cell>
          <cell r="B250" t="str">
            <v>L6Z00 : Dirigeants de PME</v>
          </cell>
          <cell r="C250" t="str">
            <v>232a : Chefs de moyenne entreprise, de 50 à 499 salariés</v>
          </cell>
          <cell r="D250">
            <v>31077.930410980833</v>
          </cell>
          <cell r="E250">
            <v>21602.110508153521</v>
          </cell>
          <cell r="F250">
            <v>33288.724992239353</v>
          </cell>
          <cell r="G250">
            <v>25796.000113368544</v>
          </cell>
          <cell r="H250">
            <v>29092.939057820116</v>
          </cell>
          <cell r="I250">
            <v>28647.112063424953</v>
          </cell>
          <cell r="J250">
            <v>29853.890924783769</v>
          </cell>
          <cell r="K250">
            <v>29947.880685939053</v>
          </cell>
          <cell r="L250">
            <v>33432.019622219683</v>
          </cell>
        </row>
        <row r="251">
          <cell r="A251" t="str">
            <v>L6Z</v>
          </cell>
          <cell r="B251" t="str">
            <v>L6Z00 : Dirigeants de PME</v>
          </cell>
          <cell r="C251" t="str">
            <v>233a : Chefs d’entreprise du bâtiment et des travaux publics, de 10 à 49 salariés</v>
          </cell>
          <cell r="D251">
            <v>28615.267141187753</v>
          </cell>
          <cell r="E251">
            <v>20443.432935215882</v>
          </cell>
          <cell r="F251">
            <v>21577.557765507197</v>
          </cell>
          <cell r="G251">
            <v>13669.219585389083</v>
          </cell>
          <cell r="H251">
            <v>15851.926309059296</v>
          </cell>
          <cell r="I251">
            <v>21924.586777388729</v>
          </cell>
          <cell r="J251">
            <v>29651.755289892302</v>
          </cell>
          <cell r="K251">
            <v>26891.592081838782</v>
          </cell>
          <cell r="L251">
            <v>29302.454051832177</v>
          </cell>
        </row>
        <row r="252">
          <cell r="A252" t="str">
            <v>L6Z</v>
          </cell>
          <cell r="B252" t="str">
            <v>L6Z00 : Dirigeants de PME</v>
          </cell>
          <cell r="C252" t="str">
            <v>233b : Chefs d’entreprise de l’industrie ou des transports, de 10 à 49 salariés</v>
          </cell>
          <cell r="D252">
            <v>37494.797258220286</v>
          </cell>
          <cell r="E252">
            <v>40342.149079400893</v>
          </cell>
          <cell r="F252">
            <v>38794.938051726196</v>
          </cell>
          <cell r="G252">
            <v>36458.276176048574</v>
          </cell>
          <cell r="H252">
            <v>34985.820942261955</v>
          </cell>
          <cell r="I252">
            <v>39682.685215830963</v>
          </cell>
          <cell r="J252">
            <v>44543.734234547243</v>
          </cell>
          <cell r="K252">
            <v>35062.363512378361</v>
          </cell>
          <cell r="L252">
            <v>32878.294027735239</v>
          </cell>
        </row>
        <row r="253">
          <cell r="A253" t="str">
            <v>L6Z</v>
          </cell>
          <cell r="B253" t="str">
            <v>L6Z00 : Dirigeants de PME</v>
          </cell>
          <cell r="C253" t="str">
            <v>233c : Chefs d’entreprise commerciale, de 10 à 49 salariés</v>
          </cell>
          <cell r="D253">
            <v>32687.592152271292</v>
          </cell>
          <cell r="E253">
            <v>31410.468852925169</v>
          </cell>
          <cell r="F253">
            <v>35269.986369502578</v>
          </cell>
          <cell r="G253">
            <v>37896.635107868839</v>
          </cell>
          <cell r="H253">
            <v>42077.208536432721</v>
          </cell>
          <cell r="I253">
            <v>38327.242082167948</v>
          </cell>
          <cell r="J253">
            <v>28777.211478097353</v>
          </cell>
          <cell r="K253">
            <v>34004.877641325496</v>
          </cell>
          <cell r="L253">
            <v>35280.687337391035</v>
          </cell>
        </row>
        <row r="254">
          <cell r="A254" t="str">
            <v>L6Z</v>
          </cell>
          <cell r="B254" t="str">
            <v>L6Z00 : Dirigeants de PME</v>
          </cell>
          <cell r="C254" t="str">
            <v>233d : Chefs d’entreprise de services, de 10 à 49 salariés</v>
          </cell>
          <cell r="D254">
            <v>27311.102198714889</v>
          </cell>
          <cell r="E254">
            <v>14996.968542302</v>
          </cell>
          <cell r="F254">
            <v>17044.743244957652</v>
          </cell>
          <cell r="G254">
            <v>17881.95364975839</v>
          </cell>
          <cell r="H254">
            <v>21091.166905349113</v>
          </cell>
          <cell r="I254">
            <v>23602.801110929195</v>
          </cell>
          <cell r="J254">
            <v>28007.49581023704</v>
          </cell>
          <cell r="K254">
            <v>27542.942916183056</v>
          </cell>
          <cell r="L254">
            <v>26382.867869724574</v>
          </cell>
        </row>
        <row r="255">
          <cell r="A255" t="str">
            <v>L6Z</v>
          </cell>
          <cell r="B255" t="str">
            <v>L6Z90 : Cad. dirigeants gdes entreprises</v>
          </cell>
          <cell r="C255" t="str">
            <v>231a : Chefs de grande entreprise &gt; 499 salariés</v>
          </cell>
          <cell r="D255">
            <v>7151.0555858018788</v>
          </cell>
          <cell r="E255">
            <v>5817.3303812317508</v>
          </cell>
          <cell r="F255">
            <v>4268.2124330562428</v>
          </cell>
          <cell r="G255">
            <v>4498.1457037704886</v>
          </cell>
          <cell r="H255">
            <v>7324.4111144101016</v>
          </cell>
          <cell r="I255">
            <v>6295.3801156100017</v>
          </cell>
          <cell r="J255">
            <v>7153.4588594172819</v>
          </cell>
          <cell r="K255">
            <v>7253.0278041945294</v>
          </cell>
          <cell r="L255">
            <v>7046.6800937938269</v>
          </cell>
        </row>
        <row r="256">
          <cell r="A256" t="str">
            <v>L6Z</v>
          </cell>
          <cell r="B256" t="str">
            <v>L6Z90 : Cad. dirigeants gdes entreprises</v>
          </cell>
          <cell r="C256" t="str">
            <v>371a : Cadres d’état-major administratifs, financiers, commerciaux des grandes entreprises</v>
          </cell>
          <cell r="D256">
            <v>9340.5467495435078</v>
          </cell>
          <cell r="E256">
            <v>9297.8254748435938</v>
          </cell>
          <cell r="F256">
            <v>6492.5353043045907</v>
          </cell>
          <cell r="G256">
            <v>5606.0944325535875</v>
          </cell>
          <cell r="H256">
            <v>5375.6947529985218</v>
          </cell>
          <cell r="I256">
            <v>9182.2118818197541</v>
          </cell>
          <cell r="J256">
            <v>10940.309712948238</v>
          </cell>
          <cell r="K256">
            <v>8371.081292659459</v>
          </cell>
          <cell r="L256">
            <v>8710.2492430228249</v>
          </cell>
        </row>
        <row r="257">
          <cell r="A257" t="str">
            <v>M0Z</v>
          </cell>
          <cell r="B257" t="str">
            <v>M0Z60 : Employés et opérateurs en informat.</v>
          </cell>
          <cell r="C257" t="str">
            <v>544a : Employés et opérateurs d’exploitation en informatique</v>
          </cell>
          <cell r="D257">
            <v>36647.756376054262</v>
          </cell>
          <cell r="E257">
            <v>39573.673744575462</v>
          </cell>
          <cell r="F257">
            <v>38781.592635921807</v>
          </cell>
          <cell r="G257">
            <v>36900.566178760222</v>
          </cell>
          <cell r="H257">
            <v>34804.570654827105</v>
          </cell>
          <cell r="I257">
            <v>28394.30721870247</v>
          </cell>
          <cell r="J257">
            <v>32059.15482311499</v>
          </cell>
          <cell r="K257">
            <v>37889.804314099274</v>
          </cell>
          <cell r="L257">
            <v>39994.309990948525</v>
          </cell>
        </row>
        <row r="258">
          <cell r="A258" t="str">
            <v>M1Z</v>
          </cell>
          <cell r="B258" t="str">
            <v>M1Z80 : Tech. dévelop. informat.</v>
          </cell>
          <cell r="C258" t="str">
            <v>478a : Techniciens d’étude et de développement en informatique</v>
          </cell>
          <cell r="D258">
            <v>64970.054285740691</v>
          </cell>
          <cell r="E258">
            <v>91723.073432615056</v>
          </cell>
          <cell r="F258">
            <v>87492.963781253173</v>
          </cell>
          <cell r="G258">
            <v>73881.999974772465</v>
          </cell>
          <cell r="H258">
            <v>62874.133204212827</v>
          </cell>
          <cell r="I258">
            <v>61445.569549603242</v>
          </cell>
          <cell r="J258">
            <v>69871.085553920129</v>
          </cell>
          <cell r="K258">
            <v>65323.46925086392</v>
          </cell>
          <cell r="L258">
            <v>59715.608052438045</v>
          </cell>
        </row>
        <row r="259">
          <cell r="A259" t="str">
            <v>M1Z</v>
          </cell>
          <cell r="B259" t="str">
            <v>M1Z81 : Tech. prod maint. informat.</v>
          </cell>
          <cell r="C259" t="str">
            <v>478b : Techniciens de production, d’exploitation en informatique</v>
          </cell>
          <cell r="D259">
            <v>15613.820126002365</v>
          </cell>
          <cell r="E259">
            <v>8126.3482164812522</v>
          </cell>
          <cell r="F259">
            <v>13865.039569047422</v>
          </cell>
          <cell r="G259">
            <v>11848.321700542863</v>
          </cell>
          <cell r="H259">
            <v>10387.156162954972</v>
          </cell>
          <cell r="I259">
            <v>8849.699021258677</v>
          </cell>
          <cell r="J259">
            <v>19540.377205922327</v>
          </cell>
          <cell r="K259">
            <v>14083.991536874131</v>
          </cell>
          <cell r="L259">
            <v>13217.091635210638</v>
          </cell>
        </row>
        <row r="260">
          <cell r="A260" t="str">
            <v>M1Z</v>
          </cell>
          <cell r="B260" t="str">
            <v>M1Z81 : Tech. prod maint. informat.</v>
          </cell>
          <cell r="C260" t="str">
            <v>478c : Techniciens d’installation, de maintenance, support et services aux utilisateurs en informatique</v>
          </cell>
          <cell r="D260">
            <v>59882.004714667361</v>
          </cell>
          <cell r="E260">
            <v>32719.047277748381</v>
          </cell>
          <cell r="F260">
            <v>45445.928431871522</v>
          </cell>
          <cell r="G260">
            <v>45767.089210876431</v>
          </cell>
          <cell r="H260">
            <v>36537.247957044754</v>
          </cell>
          <cell r="I260">
            <v>31618.087318223617</v>
          </cell>
          <cell r="J260">
            <v>57469.037814560048</v>
          </cell>
          <cell r="K260">
            <v>67872.467111425256</v>
          </cell>
          <cell r="L260">
            <v>54304.509218016792</v>
          </cell>
        </row>
        <row r="261">
          <cell r="A261" t="str">
            <v>M1Z</v>
          </cell>
          <cell r="B261" t="str">
            <v>M1Z81 : Tech. prod maint. informat.</v>
          </cell>
          <cell r="C261" t="str">
            <v>478d : Techniciens des télécommunications et de l’informatique des réseaux</v>
          </cell>
          <cell r="D261">
            <v>31048.60128063857</v>
          </cell>
          <cell r="E261">
            <v>32640.171576419616</v>
          </cell>
          <cell r="F261">
            <v>30520.914300403449</v>
          </cell>
          <cell r="G261">
            <v>37399.695952095382</v>
          </cell>
          <cell r="H261">
            <v>27717.053935338543</v>
          </cell>
          <cell r="I261">
            <v>36975.725935286406</v>
          </cell>
          <cell r="J261">
            <v>34982.252331660566</v>
          </cell>
          <cell r="K261">
            <v>29186.244966066755</v>
          </cell>
          <cell r="L261">
            <v>28977.306544188381</v>
          </cell>
        </row>
        <row r="262">
          <cell r="A262" t="str">
            <v>M2Z</v>
          </cell>
          <cell r="B262" t="str">
            <v>M2Z90 : Ingénieurs et chefs de projets informat.</v>
          </cell>
          <cell r="C262" t="str">
            <v>388a : Ingénieurs et cadres d’étude, recherche et développement en informatique</v>
          </cell>
          <cell r="D262">
            <v>277041.75481500541</v>
          </cell>
          <cell r="E262">
            <v>242916.93074691811</v>
          </cell>
          <cell r="F262">
            <v>250919.86040633172</v>
          </cell>
          <cell r="G262">
            <v>279518.04891467222</v>
          </cell>
          <cell r="H262">
            <v>314446.23953832191</v>
          </cell>
          <cell r="I262">
            <v>277849.9383132892</v>
          </cell>
          <cell r="J262">
            <v>256989.89198680638</v>
          </cell>
          <cell r="K262">
            <v>288052.23223410273</v>
          </cell>
          <cell r="L262">
            <v>286083.14022410719</v>
          </cell>
        </row>
        <row r="263">
          <cell r="A263" t="str">
            <v>M2Z</v>
          </cell>
          <cell r="B263" t="str">
            <v>M2Z90 : Ingénieurs et chefs de projets informat.</v>
          </cell>
          <cell r="C263" t="str">
            <v>388c : Chefs de projets informatiques, responsables informatiques</v>
          </cell>
          <cell r="D263">
            <v>11361.114987967101</v>
          </cell>
          <cell r="E263">
            <v>435.86144004089681</v>
          </cell>
          <cell r="F263">
            <v>2876.1221741319355</v>
          </cell>
          <cell r="G263">
            <v>4287.3474616704161</v>
          </cell>
          <cell r="H263">
            <v>7199.7417622370549</v>
          </cell>
          <cell r="I263">
            <v>7599.6888243575522</v>
          </cell>
          <cell r="J263">
            <v>11229.70781964444</v>
          </cell>
          <cell r="K263">
            <v>10315.405303258414</v>
          </cell>
          <cell r="L263">
            <v>12538.231840998453</v>
          </cell>
        </row>
        <row r="264">
          <cell r="A264" t="str">
            <v>M2Z</v>
          </cell>
          <cell r="B264" t="str">
            <v>M2Z91 : Ingénieurs et cad. adm. maintenance informat.</v>
          </cell>
          <cell r="C264" t="str">
            <v>388b : Ingénieurs et cadres d’administration, maintenance, support et services aux utilisateurs en informatique</v>
          </cell>
          <cell r="D264">
            <v>17824.423759611574</v>
          </cell>
          <cell r="E264">
            <v>6500.3046408161617</v>
          </cell>
          <cell r="F264">
            <v>9900.2591738306965</v>
          </cell>
          <cell r="G264">
            <v>13200.149830291015</v>
          </cell>
          <cell r="H264">
            <v>13539.765257987116</v>
          </cell>
          <cell r="I264">
            <v>11924.42672963624</v>
          </cell>
          <cell r="J264">
            <v>12238.362264810938</v>
          </cell>
          <cell r="K264">
            <v>16231.558009776601</v>
          </cell>
          <cell r="L264">
            <v>25003.35100424719</v>
          </cell>
        </row>
        <row r="265">
          <cell r="A265" t="str">
            <v>M2Z</v>
          </cell>
          <cell r="B265" t="str">
            <v>M2Z92 : Ingénieurs et cad. télécom</v>
          </cell>
          <cell r="C265" t="str">
            <v>388e : Ingénieurs et cadres spécialistes des télécommunications</v>
          </cell>
          <cell r="D265">
            <v>18403.660089071742</v>
          </cell>
          <cell r="E265">
            <v>17111.863970314003</v>
          </cell>
          <cell r="F265">
            <v>18694.607845732113</v>
          </cell>
          <cell r="G265">
            <v>25571.772723060461</v>
          </cell>
          <cell r="H265">
            <v>15521.857072023624</v>
          </cell>
          <cell r="I265">
            <v>20664.157028708807</v>
          </cell>
          <cell r="J265">
            <v>15330.000358092058</v>
          </cell>
          <cell r="K265">
            <v>19678.231705273192</v>
          </cell>
          <cell r="L265">
            <v>20202.748203849977</v>
          </cell>
        </row>
        <row r="266">
          <cell r="A266" t="str">
            <v>N0Z</v>
          </cell>
          <cell r="B266" t="str">
            <v>N0Z90 : Ingénieurs et cad. d'étude, RD (industrie)</v>
          </cell>
          <cell r="C266" t="str">
            <v>312e : Ingénieurs conseils libéraux en études techniques</v>
          </cell>
          <cell r="D266">
            <v>37772.681689284342</v>
          </cell>
          <cell r="E266">
            <v>22044.972306090924</v>
          </cell>
          <cell r="F266">
            <v>25522.062075842485</v>
          </cell>
          <cell r="G266">
            <v>27081.460229139149</v>
          </cell>
          <cell r="H266">
            <v>28538.758899410157</v>
          </cell>
          <cell r="I266">
            <v>32740.130420819827</v>
          </cell>
          <cell r="J266">
            <v>33234.596750171964</v>
          </cell>
          <cell r="K266">
            <v>35484.012801776429</v>
          </cell>
          <cell r="L266">
            <v>44599.435515904646</v>
          </cell>
        </row>
        <row r="267">
          <cell r="A267" t="str">
            <v>N0Z</v>
          </cell>
          <cell r="B267" t="str">
            <v>N0Z90 : Ingénieurs et cad. d'étude, RD (industrie)</v>
          </cell>
          <cell r="C267" t="str">
            <v>383a : Ingénieurs et cadres d’étude, recherche et développement en électricité, électronique</v>
          </cell>
          <cell r="D267">
            <v>64521.419777457042</v>
          </cell>
          <cell r="E267">
            <v>49041.822886781731</v>
          </cell>
          <cell r="F267">
            <v>50414.315130900766</v>
          </cell>
          <cell r="G267">
            <v>50766.2930795434</v>
          </cell>
          <cell r="H267">
            <v>51078.3835994193</v>
          </cell>
          <cell r="I267">
            <v>65172.93987645446</v>
          </cell>
          <cell r="J267">
            <v>76506.375711272762</v>
          </cell>
          <cell r="K267">
            <v>57397.945129830761</v>
          </cell>
          <cell r="L267">
            <v>59659.938491267581</v>
          </cell>
        </row>
        <row r="268">
          <cell r="A268" t="str">
            <v>N0Z</v>
          </cell>
          <cell r="B268" t="str">
            <v>N0Z90 : Ingénieurs et cad. d'étude, RD (industrie)</v>
          </cell>
          <cell r="C268" t="str">
            <v>384a : Ingénieurs et cadres d’étude, recherche et développement en mécanique et travail des métaux</v>
          </cell>
          <cell r="D268">
            <v>80067.987216010297</v>
          </cell>
          <cell r="E268">
            <v>53740.748348599082</v>
          </cell>
          <cell r="F268">
            <v>56599.030896575314</v>
          </cell>
          <cell r="G268">
            <v>58795.920456068539</v>
          </cell>
          <cell r="H268">
            <v>63791.60498769566</v>
          </cell>
          <cell r="I268">
            <v>73207.156098140549</v>
          </cell>
          <cell r="J268">
            <v>88364.716671859511</v>
          </cell>
          <cell r="K268">
            <v>81172.032658099255</v>
          </cell>
          <cell r="L268">
            <v>70667.212318072154</v>
          </cell>
        </row>
        <row r="269">
          <cell r="A269" t="str">
            <v>N0Z</v>
          </cell>
          <cell r="B269" t="str">
            <v>N0Z90 : Ingénieurs et cad. d'étude, RD (industrie)</v>
          </cell>
          <cell r="C269" t="str">
            <v>385a : Ingénieurs et cadres d’étude, recherche et développement des industries de transformation</v>
          </cell>
          <cell r="D269">
            <v>61423.831933500951</v>
          </cell>
          <cell r="E269">
            <v>43127.493761126811</v>
          </cell>
          <cell r="F269">
            <v>54338.036781800234</v>
          </cell>
          <cell r="G269">
            <v>54738.682265693147</v>
          </cell>
          <cell r="H269">
            <v>57917.577252082854</v>
          </cell>
          <cell r="I269">
            <v>61338.469826372886</v>
          </cell>
          <cell r="J269">
            <v>66056.829281011625</v>
          </cell>
          <cell r="K269">
            <v>62286.044390137089</v>
          </cell>
          <cell r="L269">
            <v>55928.622129354146</v>
          </cell>
        </row>
        <row r="270">
          <cell r="A270" t="str">
            <v>N0Z</v>
          </cell>
          <cell r="B270" t="str">
            <v>N0Z90 : Ingénieurs et cad. d'étude, RD (industrie)</v>
          </cell>
          <cell r="C270" t="str">
            <v>386a : Ingénieurs et cadres d’étude, recherche et développement des autres industries</v>
          </cell>
          <cell r="D270">
            <v>41463.719727491545</v>
          </cell>
          <cell r="E270">
            <v>32998.01057507479</v>
          </cell>
          <cell r="F270">
            <v>23928.038114806681</v>
          </cell>
          <cell r="G270">
            <v>25687.041516239598</v>
          </cell>
          <cell r="H270">
            <v>28491.043879648951</v>
          </cell>
          <cell r="I270">
            <v>23981.620855855715</v>
          </cell>
          <cell r="J270">
            <v>37136.060529212118</v>
          </cell>
          <cell r="K270">
            <v>42927.357560139375</v>
          </cell>
          <cell r="L270">
            <v>44327.741093123142</v>
          </cell>
        </row>
        <row r="271">
          <cell r="A271" t="str">
            <v>N0Z</v>
          </cell>
          <cell r="B271" t="str">
            <v>N0Z91 : Chercheurs (sauf industrie et enseignants-chercheurs)</v>
          </cell>
          <cell r="C271" t="str">
            <v>342e : Chercheurs de la recherche publique</v>
          </cell>
          <cell r="D271">
            <v>75758.450249526897</v>
          </cell>
          <cell r="E271">
            <v>57799.022976111453</v>
          </cell>
          <cell r="F271">
            <v>65294.898855261919</v>
          </cell>
          <cell r="G271">
            <v>69523.834941803696</v>
          </cell>
          <cell r="H271">
            <v>68422.215036791982</v>
          </cell>
          <cell r="I271">
            <v>70239.099058067819</v>
          </cell>
          <cell r="J271">
            <v>75600.20527038454</v>
          </cell>
          <cell r="K271">
            <v>78988.908847282961</v>
          </cell>
          <cell r="L271">
            <v>72686.236630913234</v>
          </cell>
        </row>
        <row r="272">
          <cell r="A272" t="str">
            <v>P0Z</v>
          </cell>
          <cell r="B272" t="str">
            <v>P0Z60 : Agents des impôts et des douanes</v>
          </cell>
          <cell r="C272" t="str">
            <v>522a : Agents de constatation ou de recouvrement des Impôts, du Trésor, des Douanes</v>
          </cell>
          <cell r="D272">
            <v>51973.529706396752</v>
          </cell>
          <cell r="E272">
            <v>58428.510091286676</v>
          </cell>
          <cell r="F272">
            <v>55796.350066577892</v>
          </cell>
          <cell r="G272">
            <v>56325.454920760611</v>
          </cell>
          <cell r="H272">
            <v>75069.526144878721</v>
          </cell>
          <cell r="I272">
            <v>68972.69293999295</v>
          </cell>
          <cell r="J272">
            <v>65585.716410801673</v>
          </cell>
          <cell r="K272">
            <v>46344.904488962493</v>
          </cell>
          <cell r="L272">
            <v>43989.968219426104</v>
          </cell>
        </row>
        <row r="273">
          <cell r="A273" t="str">
            <v>P0Z</v>
          </cell>
          <cell r="B273" t="str">
            <v>P0Z61 : Employés services au public</v>
          </cell>
          <cell r="C273" t="str">
            <v>523a : Adjoints administratifs de la fonction publique (y.c. enseignement)</v>
          </cell>
          <cell r="D273">
            <v>597036.47750883037</v>
          </cell>
          <cell r="E273">
            <v>557423.72942113562</v>
          </cell>
          <cell r="F273">
            <v>539958.90614200861</v>
          </cell>
          <cell r="G273">
            <v>529198.83976670867</v>
          </cell>
          <cell r="H273">
            <v>538475.3168171976</v>
          </cell>
          <cell r="I273">
            <v>612324.93596779648</v>
          </cell>
          <cell r="J273">
            <v>610459.599011402</v>
          </cell>
          <cell r="K273">
            <v>595364.31958680169</v>
          </cell>
          <cell r="L273">
            <v>585285.51392828743</v>
          </cell>
        </row>
        <row r="274">
          <cell r="A274" t="str">
            <v>P0Z</v>
          </cell>
          <cell r="B274" t="str">
            <v>P0Z61 : Employés services au public</v>
          </cell>
          <cell r="C274" t="str">
            <v>524a : Agents administratifs de la fonction publique (y.c. enseignement)</v>
          </cell>
          <cell r="D274">
            <v>62038.923219665419</v>
          </cell>
          <cell r="E274">
            <v>73589.116407466048</v>
          </cell>
          <cell r="F274">
            <v>83535.598596602198</v>
          </cell>
          <cell r="G274">
            <v>68975.101556481735</v>
          </cell>
          <cell r="H274">
            <v>62783.257224264795</v>
          </cell>
          <cell r="I274">
            <v>77653.6914375911</v>
          </cell>
          <cell r="J274">
            <v>66517.33522748285</v>
          </cell>
          <cell r="K274">
            <v>61718.802976164363</v>
          </cell>
          <cell r="L274">
            <v>57880.631455349037</v>
          </cell>
        </row>
        <row r="275">
          <cell r="A275" t="str">
            <v>P0Z</v>
          </cell>
          <cell r="B275" t="str">
            <v>P0Z61 : Employés services au public</v>
          </cell>
          <cell r="C275" t="str">
            <v>533c : Agents de surveillance du patrimoine et des administrations</v>
          </cell>
          <cell r="D275">
            <v>5570.7266486653571</v>
          </cell>
          <cell r="E275">
            <v>5577.8859004310516</v>
          </cell>
          <cell r="F275">
            <v>6918.6319778073548</v>
          </cell>
          <cell r="G275">
            <v>4507.2329048293032</v>
          </cell>
          <cell r="H275">
            <v>4692.486218914486</v>
          </cell>
          <cell r="I275">
            <v>6213.4916214502064</v>
          </cell>
          <cell r="J275">
            <v>5418.4966116840324</v>
          </cell>
          <cell r="K275">
            <v>5702.3218436148263</v>
          </cell>
          <cell r="L275">
            <v>5591.3614906972134</v>
          </cell>
        </row>
        <row r="276">
          <cell r="A276" t="str">
            <v>P0Z</v>
          </cell>
          <cell r="B276" t="str">
            <v>P0Z62 : Employés Poste et télécom</v>
          </cell>
          <cell r="C276" t="str">
            <v>521a : Employés de la Poste</v>
          </cell>
          <cell r="D276">
            <v>167138.25256751227</v>
          </cell>
          <cell r="E276">
            <v>183863.1452546402</v>
          </cell>
          <cell r="F276">
            <v>197872.14887962432</v>
          </cell>
          <cell r="G276">
            <v>210430.64419944806</v>
          </cell>
          <cell r="H276">
            <v>196447.28874965166</v>
          </cell>
          <cell r="I276">
            <v>166594.58542697006</v>
          </cell>
          <cell r="J276">
            <v>176169.26545898826</v>
          </cell>
          <cell r="K276">
            <v>166325.90679570692</v>
          </cell>
          <cell r="L276">
            <v>158919.58544784161</v>
          </cell>
        </row>
        <row r="277">
          <cell r="A277" t="str">
            <v>P0Z</v>
          </cell>
          <cell r="B277" t="str">
            <v>P0Z62 : Employés Poste et télécom</v>
          </cell>
          <cell r="C277" t="str">
            <v>521b : Employés de France Télécom (statut public)</v>
          </cell>
          <cell r="D277">
            <v>15226.18222424321</v>
          </cell>
          <cell r="E277">
            <v>36357.579686225887</v>
          </cell>
          <cell r="F277">
            <v>22254.571519222594</v>
          </cell>
          <cell r="G277">
            <v>22651.619064226568</v>
          </cell>
          <cell r="H277">
            <v>18558.583804203154</v>
          </cell>
          <cell r="I277">
            <v>15733.855444068962</v>
          </cell>
          <cell r="J277">
            <v>18770.674367366635</v>
          </cell>
          <cell r="K277">
            <v>13865.101338227945</v>
          </cell>
          <cell r="L277">
            <v>13042.770967135048</v>
          </cell>
        </row>
        <row r="278">
          <cell r="A278" t="str">
            <v>P1Z</v>
          </cell>
          <cell r="B278" t="str">
            <v>P1Z80 : Contrôleurs impôts et douanes</v>
          </cell>
          <cell r="C278" t="str">
            <v>451c : Contrôleurs des Impôts, du Trésor, des Douanes et assimilés</v>
          </cell>
          <cell r="D278">
            <v>48609.233353830372</v>
          </cell>
          <cell r="E278">
            <v>43456.85637434799</v>
          </cell>
          <cell r="F278">
            <v>42504.730241050318</v>
          </cell>
          <cell r="G278">
            <v>52753.735059036779</v>
          </cell>
          <cell r="H278">
            <v>47065.966519614965</v>
          </cell>
          <cell r="I278">
            <v>55890.321737440463</v>
          </cell>
          <cell r="J278">
            <v>53783.527082961155</v>
          </cell>
          <cell r="K278">
            <v>48726.673408782583</v>
          </cell>
          <cell r="L278">
            <v>43317.49956974735</v>
          </cell>
        </row>
        <row r="279">
          <cell r="A279" t="str">
            <v>P1Z</v>
          </cell>
          <cell r="B279" t="str">
            <v>P1Z81 : Aut cadres B fonction publique</v>
          </cell>
          <cell r="C279" t="str">
            <v>451e : Autres personnels administratifs de catégorie B de l’État (hors Enseignement, Patrimoine, Impôts, Trésor, Douanes)</v>
          </cell>
          <cell r="D279">
            <v>154064.7004618661</v>
          </cell>
          <cell r="E279">
            <v>151593.24002987662</v>
          </cell>
          <cell r="F279">
            <v>143686.16736229049</v>
          </cell>
          <cell r="G279">
            <v>157056.74243640158</v>
          </cell>
          <cell r="H279">
            <v>158757.03803692607</v>
          </cell>
          <cell r="I279">
            <v>148367.709031142</v>
          </cell>
          <cell r="J279">
            <v>158488.24802932824</v>
          </cell>
          <cell r="K279">
            <v>147766.33292197264</v>
          </cell>
          <cell r="L279">
            <v>155939.52043429739</v>
          </cell>
        </row>
        <row r="280">
          <cell r="A280" t="str">
            <v>P1Z</v>
          </cell>
          <cell r="B280" t="str">
            <v>P1Z81 : Aut cadres B fonction publique</v>
          </cell>
          <cell r="C280" t="str">
            <v>451f : Personnels administratifs de catégorie B des collectivités locales et des hôpitaux (hors Enseignement, Patrimoine)</v>
          </cell>
          <cell r="D280">
            <v>182515.14836834089</v>
          </cell>
          <cell r="E280">
            <v>147795.03912649475</v>
          </cell>
          <cell r="F280">
            <v>150258.03258140152</v>
          </cell>
          <cell r="G280">
            <v>152892.7529690669</v>
          </cell>
          <cell r="H280">
            <v>163115.28415657292</v>
          </cell>
          <cell r="I280">
            <v>164444.75751947198</v>
          </cell>
          <cell r="J280">
            <v>184528.45496716336</v>
          </cell>
          <cell r="K280">
            <v>188587.84538909761</v>
          </cell>
          <cell r="L280">
            <v>174429.1447487617</v>
          </cell>
        </row>
        <row r="281">
          <cell r="A281" t="str">
            <v>P1Z</v>
          </cell>
          <cell r="B281" t="str">
            <v>P1Z82 : Prof. interm. Poste et télécom</v>
          </cell>
          <cell r="C281" t="str">
            <v>451a : Professions intermédiaires de la Poste</v>
          </cell>
          <cell r="D281">
            <v>27189.582787032214</v>
          </cell>
          <cell r="E281">
            <v>56107.524756605548</v>
          </cell>
          <cell r="F281">
            <v>44531.693445277677</v>
          </cell>
          <cell r="G281">
            <v>35486.576676579403</v>
          </cell>
          <cell r="H281">
            <v>29271.131963811404</v>
          </cell>
          <cell r="I281">
            <v>39843.996648533735</v>
          </cell>
          <cell r="J281">
            <v>28949.94872194167</v>
          </cell>
          <cell r="K281">
            <v>27496.724355672945</v>
          </cell>
          <cell r="L281">
            <v>25122.075283482034</v>
          </cell>
        </row>
        <row r="282">
          <cell r="A282" t="str">
            <v>P1Z</v>
          </cell>
          <cell r="B282" t="str">
            <v>P1Z82 : Prof. interm. Poste et télécom</v>
          </cell>
          <cell r="C282" t="str">
            <v>451b : Professions intermédiaires administratives de France Télécom (statut public)</v>
          </cell>
          <cell r="D282">
            <v>5320.5484939053649</v>
          </cell>
          <cell r="E282">
            <v>13835.970243023814</v>
          </cell>
          <cell r="F282">
            <v>10577.046012777715</v>
          </cell>
          <cell r="G282">
            <v>11791.40041222907</v>
          </cell>
          <cell r="H282">
            <v>11521.253424797576</v>
          </cell>
          <cell r="I282">
            <v>5821.1627826714775</v>
          </cell>
          <cell r="J282">
            <v>5794.8842748020934</v>
          </cell>
          <cell r="K282">
            <v>5175.5234292245859</v>
          </cell>
          <cell r="L282">
            <v>4991.2377776894155</v>
          </cell>
        </row>
        <row r="283">
          <cell r="A283" t="str">
            <v>P2Z</v>
          </cell>
          <cell r="B283" t="str">
            <v>P2Z90 : Cadres A fonction publique</v>
          </cell>
          <cell r="C283" t="str">
            <v>331a : Personnels de direction de la fonction publique (État, collectivités locales, hôpitaux)</v>
          </cell>
          <cell r="D283">
            <v>17435.412946856119</v>
          </cell>
          <cell r="E283">
            <v>18910.964233812851</v>
          </cell>
          <cell r="F283">
            <v>21112.182663920852</v>
          </cell>
          <cell r="G283">
            <v>16187.90968648321</v>
          </cell>
          <cell r="H283">
            <v>17038.525105615197</v>
          </cell>
          <cell r="I283">
            <v>31607.383029954646</v>
          </cell>
          <cell r="J283">
            <v>18749.706534105015</v>
          </cell>
          <cell r="K283">
            <v>18855.045750303641</v>
          </cell>
          <cell r="L283">
            <v>14701.486556159702</v>
          </cell>
        </row>
        <row r="284">
          <cell r="A284" t="str">
            <v>P2Z</v>
          </cell>
          <cell r="B284" t="str">
            <v>P2Z90 : Cadres A fonction publique</v>
          </cell>
          <cell r="C284" t="str">
            <v>332a : Ingénieurs de l’État (y.c. ingénieurs militaires) et assimilés</v>
          </cell>
          <cell r="D284">
            <v>44283.232806310793</v>
          </cell>
          <cell r="E284">
            <v>41713.390257545143</v>
          </cell>
          <cell r="F284">
            <v>44389.204043399033</v>
          </cell>
          <cell r="G284">
            <v>50413.427619913127</v>
          </cell>
          <cell r="H284">
            <v>35669.832998703016</v>
          </cell>
          <cell r="I284">
            <v>46418.235130636509</v>
          </cell>
          <cell r="J284">
            <v>41577.342362014489</v>
          </cell>
          <cell r="K284">
            <v>43509.433749989315</v>
          </cell>
          <cell r="L284">
            <v>47762.922306928565</v>
          </cell>
        </row>
        <row r="285">
          <cell r="A285" t="str">
            <v>P2Z</v>
          </cell>
          <cell r="B285" t="str">
            <v>P2Z90 : Cadres A fonction publique</v>
          </cell>
          <cell r="C285" t="str">
            <v>332b : Ingénieurs des collectivités locales et des hôpitaux</v>
          </cell>
          <cell r="D285">
            <v>24654.921387487691</v>
          </cell>
          <cell r="E285">
            <v>24982.369237876421</v>
          </cell>
          <cell r="F285">
            <v>21390.185972169293</v>
          </cell>
          <cell r="G285">
            <v>23831.444826659132</v>
          </cell>
          <cell r="H285">
            <v>22094.044576714172</v>
          </cell>
          <cell r="I285">
            <v>23054.388988466813</v>
          </cell>
          <cell r="J285">
            <v>21071.247084745963</v>
          </cell>
          <cell r="K285">
            <v>26136.654404657889</v>
          </cell>
          <cell r="L285">
            <v>26756.862673059222</v>
          </cell>
        </row>
        <row r="286">
          <cell r="A286" t="str">
            <v>P2Z</v>
          </cell>
          <cell r="B286" t="str">
            <v>P2Z90 : Cadres A fonction publique</v>
          </cell>
          <cell r="C286" t="str">
            <v>333b : Inspecteurs et autres personnels de catégorie A des Impôts, du Trésor et des Douanes</v>
          </cell>
          <cell r="D286">
            <v>33785.429072275765</v>
          </cell>
          <cell r="E286">
            <v>30421.300787747194</v>
          </cell>
          <cell r="F286">
            <v>32883.973946896942</v>
          </cell>
          <cell r="G286">
            <v>40686.778585426779</v>
          </cell>
          <cell r="H286">
            <v>27679.949642240361</v>
          </cell>
          <cell r="I286">
            <v>31827.062633461268</v>
          </cell>
          <cell r="J286">
            <v>35082.9158628726</v>
          </cell>
          <cell r="K286">
            <v>33084.927981770066</v>
          </cell>
          <cell r="L286">
            <v>33188.443372184636</v>
          </cell>
        </row>
        <row r="287">
          <cell r="A287" t="str">
            <v>P2Z</v>
          </cell>
          <cell r="B287" t="str">
            <v>P2Z90 : Cadres A fonction publique</v>
          </cell>
          <cell r="C287" t="str">
            <v>333e : Autres personnels administratifs de catégorie A de l’État</v>
          </cell>
          <cell r="D287">
            <v>110171.2088201263</v>
          </cell>
          <cell r="E287">
            <v>86570.844652029773</v>
          </cell>
          <cell r="F287">
            <v>88484.76535247713</v>
          </cell>
          <cell r="G287">
            <v>81233.53265555056</v>
          </cell>
          <cell r="H287">
            <v>89346.572221238879</v>
          </cell>
          <cell r="I287">
            <v>99052.170779917127</v>
          </cell>
          <cell r="J287">
            <v>112455.20492547702</v>
          </cell>
          <cell r="K287">
            <v>103081.63791721578</v>
          </cell>
          <cell r="L287">
            <v>114976.78361768607</v>
          </cell>
        </row>
        <row r="288">
          <cell r="A288" t="str">
            <v>P2Z</v>
          </cell>
          <cell r="B288" t="str">
            <v>P2Z90 : Cadres A fonction publique</v>
          </cell>
          <cell r="C288" t="str">
            <v>333f : Personnels administratifs de catégorie A des collectivités locales et hôpitaux publics</v>
          </cell>
          <cell r="D288">
            <v>112424.31434511788</v>
          </cell>
          <cell r="E288">
            <v>96843.528663812976</v>
          </cell>
          <cell r="F288">
            <v>81497.775183630481</v>
          </cell>
          <cell r="G288">
            <v>98820.401177877196</v>
          </cell>
          <cell r="H288">
            <v>117742.93556462693</v>
          </cell>
          <cell r="I288">
            <v>111955.41498603634</v>
          </cell>
          <cell r="J288">
            <v>97306.070030293107</v>
          </cell>
          <cell r="K288">
            <v>113747.63277336309</v>
          </cell>
          <cell r="L288">
            <v>126219.24023169742</v>
          </cell>
        </row>
        <row r="289">
          <cell r="A289" t="str">
            <v>P2Z</v>
          </cell>
          <cell r="B289" t="str">
            <v>P2Z90 : Cadres A fonction publique</v>
          </cell>
          <cell r="C289" t="str">
            <v>351a : Bibliothécaires, archivistes, conservateurs et autres cadres du patrimoine (fonction publique)</v>
          </cell>
          <cell r="D289">
            <v>15266.795141537781</v>
          </cell>
          <cell r="E289">
            <v>14614.688347208892</v>
          </cell>
          <cell r="F289">
            <v>21165.720180004071</v>
          </cell>
          <cell r="G289">
            <v>20850.126650627313</v>
          </cell>
          <cell r="H289">
            <v>16325.295126418023</v>
          </cell>
          <cell r="I289">
            <v>20657.910834002902</v>
          </cell>
          <cell r="J289">
            <v>14251.62936998568</v>
          </cell>
          <cell r="K289">
            <v>14187.532445913674</v>
          </cell>
          <cell r="L289">
            <v>17361.223608713986</v>
          </cell>
        </row>
        <row r="290">
          <cell r="A290" t="str">
            <v>P2Z</v>
          </cell>
          <cell r="B290" t="str">
            <v>P2Z91 : Cadres Poste et télécom</v>
          </cell>
          <cell r="C290" t="str">
            <v>333c : Cadres de la Poste</v>
          </cell>
          <cell r="D290">
            <v>28780.992004254935</v>
          </cell>
          <cell r="E290">
            <v>23185.709563128556</v>
          </cell>
          <cell r="F290">
            <v>22314.007229830306</v>
          </cell>
          <cell r="G290">
            <v>31292.89553202621</v>
          </cell>
          <cell r="H290">
            <v>28752.053866066155</v>
          </cell>
          <cell r="I290">
            <v>30333.450724693725</v>
          </cell>
          <cell r="J290">
            <v>28204.763190200218</v>
          </cell>
          <cell r="K290">
            <v>27318.978680310043</v>
          </cell>
          <cell r="L290">
            <v>30819.23414225454</v>
          </cell>
        </row>
        <row r="291">
          <cell r="A291" t="str">
            <v>P2Z</v>
          </cell>
          <cell r="B291" t="str">
            <v>P2Z91 : Cadres Poste et télécom</v>
          </cell>
          <cell r="C291" t="str">
            <v>333d : Cadres administratifs de France Télécom (statut public)</v>
          </cell>
          <cell r="D291">
            <v>6461.6169763341022</v>
          </cell>
          <cell r="E291">
            <v>10728.12959216138</v>
          </cell>
          <cell r="F291">
            <v>10165.755800821145</v>
          </cell>
          <cell r="G291">
            <v>6239.5675479300953</v>
          </cell>
          <cell r="H291">
            <v>6155.3810723454826</v>
          </cell>
          <cell r="I291">
            <v>7727.4418020040894</v>
          </cell>
          <cell r="J291">
            <v>6354.8428087549719</v>
          </cell>
          <cell r="K291">
            <v>5530.7998633592933</v>
          </cell>
          <cell r="L291">
            <v>7499.2082568880396</v>
          </cell>
        </row>
        <row r="292">
          <cell r="A292" t="str">
            <v>P2Z</v>
          </cell>
          <cell r="B292" t="str">
            <v>P2Z92 : Cadres armée et gendarmerie</v>
          </cell>
          <cell r="C292" t="str">
            <v>334a : Officiers des Armées et de la Gendarmerie (sauf officiers généraux)</v>
          </cell>
          <cell r="D292">
            <v>34096.768758545018</v>
          </cell>
          <cell r="E292">
            <v>29471.571600781004</v>
          </cell>
          <cell r="F292">
            <v>34805.485588073767</v>
          </cell>
          <cell r="G292">
            <v>37022.071104983545</v>
          </cell>
          <cell r="H292">
            <v>36682.198502017054</v>
          </cell>
          <cell r="I292">
            <v>25321.607161548891</v>
          </cell>
          <cell r="J292">
            <v>27842.606802674065</v>
          </cell>
          <cell r="K292">
            <v>39264.770332107786</v>
          </cell>
          <cell r="L292">
            <v>35182.929140853201</v>
          </cell>
        </row>
        <row r="293">
          <cell r="A293" t="str">
            <v>P3Z</v>
          </cell>
          <cell r="B293" t="str">
            <v>P3Z90 : Professionnels du droit</v>
          </cell>
          <cell r="C293" t="str">
            <v>312a : Avocats</v>
          </cell>
          <cell r="D293">
            <v>41785.852781914182</v>
          </cell>
          <cell r="E293">
            <v>30028.599047911983</v>
          </cell>
          <cell r="F293">
            <v>28966.573406578042</v>
          </cell>
          <cell r="G293">
            <v>29683.170965006433</v>
          </cell>
          <cell r="H293">
            <v>44450.189955326015</v>
          </cell>
          <cell r="I293">
            <v>35788.937325092695</v>
          </cell>
          <cell r="J293">
            <v>38473.772982174887</v>
          </cell>
          <cell r="K293">
            <v>45201.861122991104</v>
          </cell>
          <cell r="L293">
            <v>41681.924240576554</v>
          </cell>
        </row>
        <row r="294">
          <cell r="A294" t="str">
            <v>P3Z</v>
          </cell>
          <cell r="B294" t="str">
            <v>P3Z90 : Professionnels du droit</v>
          </cell>
          <cell r="C294" t="str">
            <v>312b : Notaires</v>
          </cell>
          <cell r="D294">
            <v>14828.13107591745</v>
          </cell>
          <cell r="E294">
            <v>10624.165891734359</v>
          </cell>
          <cell r="F294">
            <v>15327.806180594216</v>
          </cell>
          <cell r="G294">
            <v>16400.215159484185</v>
          </cell>
          <cell r="H294">
            <v>11442.081064122589</v>
          </cell>
          <cell r="I294">
            <v>13293.177005006017</v>
          </cell>
          <cell r="J294">
            <v>16310.086760346572</v>
          </cell>
          <cell r="K294">
            <v>12770.558483551904</v>
          </cell>
          <cell r="L294">
            <v>15403.747983853873</v>
          </cell>
        </row>
        <row r="295">
          <cell r="A295" t="str">
            <v>P3Z</v>
          </cell>
          <cell r="B295" t="str">
            <v>P3Z90 : Professionnels du droit</v>
          </cell>
          <cell r="C295" t="str">
            <v>312g : Géomètres-experts, huissiers de justice, officiers ministériels, professions libérales diverses</v>
          </cell>
          <cell r="D295">
            <v>7811.8915416662867</v>
          </cell>
          <cell r="E295">
            <v>5451.529782801289</v>
          </cell>
          <cell r="F295">
            <v>6869.8615777330715</v>
          </cell>
          <cell r="G295">
            <v>5040.5620645744984</v>
          </cell>
          <cell r="H295">
            <v>7894.2943668324378</v>
          </cell>
          <cell r="I295">
            <v>6116.0072794676371</v>
          </cell>
          <cell r="J295">
            <v>8019.0611749194431</v>
          </cell>
          <cell r="K295">
            <v>6988.6658954365084</v>
          </cell>
          <cell r="L295">
            <v>8427.9475546429094</v>
          </cell>
        </row>
        <row r="296">
          <cell r="A296" t="str">
            <v>P3Z</v>
          </cell>
          <cell r="B296" t="str">
            <v>P3Z91 : Magistrats</v>
          </cell>
          <cell r="C296" t="str">
            <v>333a : Magistrats</v>
          </cell>
          <cell r="D296">
            <v>14207.035835073622</v>
          </cell>
          <cell r="E296">
            <v>6782.2639671216984</v>
          </cell>
          <cell r="F296">
            <v>5906.0108752832539</v>
          </cell>
          <cell r="G296">
            <v>8411.1501588709325</v>
          </cell>
          <cell r="H296">
            <v>10787.452219897968</v>
          </cell>
          <cell r="I296">
            <v>8208.4351394004698</v>
          </cell>
          <cell r="J296">
            <v>15618.835934146364</v>
          </cell>
          <cell r="K296">
            <v>14969.681219691214</v>
          </cell>
          <cell r="L296">
            <v>12032.590351383289</v>
          </cell>
        </row>
        <row r="297">
          <cell r="A297" t="str">
            <v>P4Z</v>
          </cell>
          <cell r="B297" t="str">
            <v>P4Z60 : Agents de sécurité</v>
          </cell>
          <cell r="C297" t="str">
            <v>532a : Gendarmes (de grade inférieur à adjudant)</v>
          </cell>
          <cell r="D297">
            <v>62455.079945300386</v>
          </cell>
          <cell r="E297">
            <v>74938.419335165541</v>
          </cell>
          <cell r="F297">
            <v>96573.284570293545</v>
          </cell>
          <cell r="G297">
            <v>100323.40120128627</v>
          </cell>
          <cell r="H297">
            <v>82598.589310701223</v>
          </cell>
          <cell r="I297">
            <v>97153.215239701894</v>
          </cell>
          <cell r="J297">
            <v>73540.311742747668</v>
          </cell>
          <cell r="K297">
            <v>47941.869100036281</v>
          </cell>
          <cell r="L297">
            <v>65883.058993117214</v>
          </cell>
        </row>
        <row r="298">
          <cell r="A298" t="str">
            <v>P4Z</v>
          </cell>
          <cell r="B298" t="str">
            <v>P4Z60 : Agents de sécurité</v>
          </cell>
          <cell r="C298" t="str">
            <v>531a : Agents de police de l’État</v>
          </cell>
          <cell r="D298">
            <v>93689.086317725814</v>
          </cell>
          <cell r="E298">
            <v>88870.385012015511</v>
          </cell>
          <cell r="F298">
            <v>79583.986296835108</v>
          </cell>
          <cell r="G298">
            <v>81255.756480255659</v>
          </cell>
          <cell r="H298">
            <v>89808.423343392235</v>
          </cell>
          <cell r="I298">
            <v>108470.87690077961</v>
          </cell>
          <cell r="J298">
            <v>102990.02089460245</v>
          </cell>
          <cell r="K298">
            <v>95583.249134228536</v>
          </cell>
          <cell r="L298">
            <v>82493.988924346442</v>
          </cell>
        </row>
        <row r="299">
          <cell r="A299" t="str">
            <v>P4Z</v>
          </cell>
          <cell r="B299" t="str">
            <v>P4Z60 : Agents de sécurité</v>
          </cell>
          <cell r="C299" t="str">
            <v>531c : Surveillants de l’administration pénitentiaire</v>
          </cell>
          <cell r="D299">
            <v>15131.564483401409</v>
          </cell>
          <cell r="E299">
            <v>17328.836364409559</v>
          </cell>
          <cell r="F299">
            <v>30949.581371716402</v>
          </cell>
          <cell r="G299">
            <v>32412.262356448951</v>
          </cell>
          <cell r="H299">
            <v>22829.689559301616</v>
          </cell>
          <cell r="I299">
            <v>14467.061738245442</v>
          </cell>
          <cell r="J299">
            <v>14677.889041761775</v>
          </cell>
          <cell r="K299">
            <v>12981.250077137334</v>
          </cell>
          <cell r="L299">
            <v>17735.554331305117</v>
          </cell>
        </row>
        <row r="300">
          <cell r="A300" t="str">
            <v>P4Z</v>
          </cell>
          <cell r="B300" t="str">
            <v>P4Z60 : Agents de sécurité</v>
          </cell>
          <cell r="C300" t="str">
            <v>532b : Sergents et sous-officiers de grade équivalent des Armées (sauf pompiers militaires)</v>
          </cell>
          <cell r="D300">
            <v>40207.213191377559</v>
          </cell>
          <cell r="E300">
            <v>38727.588993056357</v>
          </cell>
          <cell r="F300">
            <v>33400.78314630207</v>
          </cell>
          <cell r="G300">
            <v>32729.663419648932</v>
          </cell>
          <cell r="H300">
            <v>32645.651179662058</v>
          </cell>
          <cell r="I300">
            <v>41892.689927000552</v>
          </cell>
          <cell r="J300">
            <v>41431.427248806744</v>
          </cell>
          <cell r="K300">
            <v>39523.338674755454</v>
          </cell>
          <cell r="L300">
            <v>39666.87365057048</v>
          </cell>
        </row>
        <row r="301">
          <cell r="A301" t="str">
            <v>P4Z</v>
          </cell>
          <cell r="B301" t="str">
            <v>P4Z60 : Agents de sécurité</v>
          </cell>
          <cell r="C301" t="str">
            <v>532c : Hommes du rang (sauf pompiers militaires)</v>
          </cell>
          <cell r="D301">
            <v>40819.427855566137</v>
          </cell>
          <cell r="E301">
            <v>35213.759128328908</v>
          </cell>
          <cell r="F301">
            <v>47835.573015499969</v>
          </cell>
          <cell r="G301">
            <v>44532.047683501492</v>
          </cell>
          <cell r="H301">
            <v>44560.826847904384</v>
          </cell>
          <cell r="I301">
            <v>46553.80349633508</v>
          </cell>
          <cell r="J301">
            <v>39555.458124044737</v>
          </cell>
          <cell r="K301">
            <v>45546.231725005069</v>
          </cell>
          <cell r="L301">
            <v>37356.593717648597</v>
          </cell>
        </row>
        <row r="302">
          <cell r="A302" t="str">
            <v>P4Z</v>
          </cell>
          <cell r="B302" t="str">
            <v>P4Z60 : Agents de sécurité</v>
          </cell>
          <cell r="C302" t="str">
            <v>533a : Pompiers (y.c. pompiers militaires)</v>
          </cell>
          <cell r="D302">
            <v>45556.919414236188</v>
          </cell>
          <cell r="E302">
            <v>45395.574965867738</v>
          </cell>
          <cell r="F302">
            <v>48181.130373788474</v>
          </cell>
          <cell r="G302">
            <v>56827.21562639912</v>
          </cell>
          <cell r="H302">
            <v>56525.156590308623</v>
          </cell>
          <cell r="I302">
            <v>50555.420150952828</v>
          </cell>
          <cell r="J302">
            <v>52771.592264821571</v>
          </cell>
          <cell r="K302">
            <v>44169.79269020418</v>
          </cell>
          <cell r="L302">
            <v>39729.373287682844</v>
          </cell>
        </row>
        <row r="303">
          <cell r="A303" t="str">
            <v>P4Z</v>
          </cell>
          <cell r="B303" t="str">
            <v>P4Z61 : Agents de police municipale</v>
          </cell>
          <cell r="C303" t="str">
            <v>531b : Agents des polices municipales</v>
          </cell>
          <cell r="D303">
            <v>20826.727764491443</v>
          </cell>
          <cell r="E303">
            <v>25663.369412638578</v>
          </cell>
          <cell r="F303">
            <v>13865.87452543182</v>
          </cell>
          <cell r="G303">
            <v>18057.004375280208</v>
          </cell>
          <cell r="H303">
            <v>21319.389635176824</v>
          </cell>
          <cell r="I303">
            <v>31244.119881895851</v>
          </cell>
          <cell r="J303">
            <v>23716.825452617963</v>
          </cell>
          <cell r="K303">
            <v>19396.574703199894</v>
          </cell>
          <cell r="L303">
            <v>19366.783137656472</v>
          </cell>
        </row>
        <row r="304">
          <cell r="A304" t="str">
            <v>P4Z</v>
          </cell>
          <cell r="B304" t="str">
            <v>P4Z80 : Cadres interm. police et armée</v>
          </cell>
          <cell r="C304" t="str">
            <v>452a : Inspecteurs et officiers de police</v>
          </cell>
          <cell r="D304">
            <v>13657.502045070556</v>
          </cell>
          <cell r="E304">
            <v>18451.401052917052</v>
          </cell>
          <cell r="F304">
            <v>17291.785175107325</v>
          </cell>
          <cell r="G304">
            <v>13397.822773148771</v>
          </cell>
          <cell r="H304">
            <v>11893.877446759992</v>
          </cell>
          <cell r="I304">
            <v>13896.908456652973</v>
          </cell>
          <cell r="J304">
            <v>16393.335367083007</v>
          </cell>
          <cell r="K304">
            <v>12487.193484615967</v>
          </cell>
          <cell r="L304">
            <v>12091.977283512695</v>
          </cell>
        </row>
        <row r="305">
          <cell r="A305" t="str">
            <v>P4Z</v>
          </cell>
          <cell r="B305" t="str">
            <v>P4Z80 : Cadres interm. police et armée</v>
          </cell>
          <cell r="C305" t="str">
            <v>452b : Adjudants-chefs, adjudants et sous-officiers de rang supérieur de l’Armée et de la Gendarmerie</v>
          </cell>
          <cell r="D305">
            <v>59296.532455594373</v>
          </cell>
          <cell r="E305">
            <v>59026.185008918139</v>
          </cell>
          <cell r="F305">
            <v>56928.295904449835</v>
          </cell>
          <cell r="G305">
            <v>53890.27965955461</v>
          </cell>
          <cell r="H305">
            <v>48739.530425989164</v>
          </cell>
          <cell r="I305">
            <v>59379.595372790704</v>
          </cell>
          <cell r="J305">
            <v>58001.096058756622</v>
          </cell>
          <cell r="K305">
            <v>61282.359586260689</v>
          </cell>
          <cell r="L305">
            <v>58606.141721765831</v>
          </cell>
        </row>
        <row r="306">
          <cell r="A306" t="str">
            <v>Q0Z</v>
          </cell>
          <cell r="B306" t="str">
            <v>Q0Z60 : Employés banque et assurances</v>
          </cell>
          <cell r="C306" t="str">
            <v>545a : Employés administratifs des services techniques de la banque</v>
          </cell>
          <cell r="D306">
            <v>58874.566575225959</v>
          </cell>
          <cell r="E306">
            <v>79303.102863323715</v>
          </cell>
          <cell r="F306">
            <v>65319.043713338011</v>
          </cell>
          <cell r="G306">
            <v>57089.955039380278</v>
          </cell>
          <cell r="H306">
            <v>65939.463704554786</v>
          </cell>
          <cell r="I306">
            <v>71247.911627067515</v>
          </cell>
          <cell r="J306">
            <v>59293.750546763251</v>
          </cell>
          <cell r="K306">
            <v>54989.90832167949</v>
          </cell>
          <cell r="L306">
            <v>62340.04085723513</v>
          </cell>
        </row>
        <row r="307">
          <cell r="A307" t="str">
            <v>Q0Z</v>
          </cell>
          <cell r="B307" t="str">
            <v>Q0Z60 : Employés banque et assurances</v>
          </cell>
          <cell r="C307" t="str">
            <v>545b : Employés des services commerciaux de la banque</v>
          </cell>
          <cell r="D307">
            <v>100022.83688422527</v>
          </cell>
          <cell r="E307">
            <v>105341.79552033951</v>
          </cell>
          <cell r="F307">
            <v>95520.521584935559</v>
          </cell>
          <cell r="G307">
            <v>113246.67539612767</v>
          </cell>
          <cell r="H307">
            <v>119915.73007358459</v>
          </cell>
          <cell r="I307">
            <v>90954.230561808916</v>
          </cell>
          <cell r="J307">
            <v>98385.16378532532</v>
          </cell>
          <cell r="K307">
            <v>106314.83743798255</v>
          </cell>
          <cell r="L307">
            <v>95368.509429367943</v>
          </cell>
        </row>
        <row r="308">
          <cell r="A308" t="str">
            <v>Q0Z</v>
          </cell>
          <cell r="B308" t="str">
            <v>Q0Z60 : Employés banque et assurances</v>
          </cell>
          <cell r="C308" t="str">
            <v>545c : Employés des services techniques des assurances</v>
          </cell>
          <cell r="D308">
            <v>67966.671020680486</v>
          </cell>
          <cell r="E308">
            <v>57655.751826301646</v>
          </cell>
          <cell r="F308">
            <v>54620.024643006174</v>
          </cell>
          <cell r="G308">
            <v>57308.132911955458</v>
          </cell>
          <cell r="H308">
            <v>70138.515796279768</v>
          </cell>
          <cell r="I308">
            <v>72552.526552122785</v>
          </cell>
          <cell r="J308">
            <v>72323.860202250755</v>
          </cell>
          <cell r="K308">
            <v>71747.775655300909</v>
          </cell>
          <cell r="L308">
            <v>59828.377204489807</v>
          </cell>
        </row>
        <row r="309">
          <cell r="A309" t="str">
            <v>Q0Z</v>
          </cell>
          <cell r="B309" t="str">
            <v>Q0Z60 : Employés banque et assurances</v>
          </cell>
          <cell r="C309" t="str">
            <v>545d : Employés des services techniques des organismes de sécurité sociale et assimilés</v>
          </cell>
          <cell r="D309">
            <v>64503.892501129238</v>
          </cell>
          <cell r="E309">
            <v>68124.504717252392</v>
          </cell>
          <cell r="F309">
            <v>63504.675128253177</v>
          </cell>
          <cell r="G309">
            <v>68200.755767446753</v>
          </cell>
          <cell r="H309">
            <v>64172.263597308345</v>
          </cell>
          <cell r="I309">
            <v>61884.782138716655</v>
          </cell>
          <cell r="J309">
            <v>69033.872478785139</v>
          </cell>
          <cell r="K309">
            <v>63720.259493001693</v>
          </cell>
          <cell r="L309">
            <v>60757.545531600852</v>
          </cell>
        </row>
        <row r="310">
          <cell r="A310" t="str">
            <v>Q1Z</v>
          </cell>
          <cell r="B310" t="str">
            <v>Q1Z80 : Tech. de la banque</v>
          </cell>
          <cell r="C310" t="str">
            <v>467a : Chargés de clientèle bancaire</v>
          </cell>
          <cell r="D310">
            <v>73620.146354548997</v>
          </cell>
          <cell r="E310">
            <v>61928.022179632411</v>
          </cell>
          <cell r="F310">
            <v>61322.038615984544</v>
          </cell>
          <cell r="G310">
            <v>72067.705863043579</v>
          </cell>
          <cell r="H310">
            <v>67500.985487866288</v>
          </cell>
          <cell r="I310">
            <v>63887.806175151782</v>
          </cell>
          <cell r="J310">
            <v>69122.460871649135</v>
          </cell>
          <cell r="K310">
            <v>83241.652664083871</v>
          </cell>
          <cell r="L310">
            <v>68496.325527913956</v>
          </cell>
        </row>
        <row r="311">
          <cell r="A311" t="str">
            <v>Q1Z</v>
          </cell>
          <cell r="B311" t="str">
            <v>Q1Z80 : Tech. de la banque</v>
          </cell>
          <cell r="C311" t="str">
            <v>467b : Techniciens des opérations bancaires</v>
          </cell>
          <cell r="D311">
            <v>24012.190758985656</v>
          </cell>
          <cell r="E311">
            <v>24207.892167974955</v>
          </cell>
          <cell r="F311">
            <v>18876.231088065771</v>
          </cell>
          <cell r="G311">
            <v>19552.869768028668</v>
          </cell>
          <cell r="H311">
            <v>28205.93604031999</v>
          </cell>
          <cell r="I311">
            <v>29756.952013982722</v>
          </cell>
          <cell r="J311">
            <v>24051.760850357747</v>
          </cell>
          <cell r="K311">
            <v>23847.47896795451</v>
          </cell>
          <cell r="L311">
            <v>24137.332458644709</v>
          </cell>
        </row>
        <row r="312">
          <cell r="A312" t="str">
            <v>Q1Z</v>
          </cell>
          <cell r="B312" t="str">
            <v>Q1Z81 : Tech. des assurances</v>
          </cell>
          <cell r="C312" t="str">
            <v>467c : Professions intermédiaires techniques et commerciales des assurances</v>
          </cell>
          <cell r="D312">
            <v>70571.809194007306</v>
          </cell>
          <cell r="E312">
            <v>58387.881215826106</v>
          </cell>
          <cell r="F312">
            <v>54533.625994240603</v>
          </cell>
          <cell r="G312">
            <v>58932.790584245675</v>
          </cell>
          <cell r="H312">
            <v>60620.700189635194</v>
          </cell>
          <cell r="I312">
            <v>61407.229716939888</v>
          </cell>
          <cell r="J312">
            <v>72022.958905418389</v>
          </cell>
          <cell r="K312">
            <v>71753.058191087111</v>
          </cell>
          <cell r="L312">
            <v>67939.410485516433</v>
          </cell>
        </row>
        <row r="313">
          <cell r="A313" t="str">
            <v>Q1Z</v>
          </cell>
          <cell r="B313" t="str">
            <v>Q1Z81 : Tech. des assurances</v>
          </cell>
          <cell r="C313" t="str">
            <v>467d : Professions intermédiaires techniques des organismes de sécurité sociale</v>
          </cell>
          <cell r="D313">
            <v>43318.46518933573</v>
          </cell>
          <cell r="E313">
            <v>35383.906525707556</v>
          </cell>
          <cell r="F313">
            <v>39499.619461404312</v>
          </cell>
          <cell r="G313">
            <v>36824.048086371702</v>
          </cell>
          <cell r="H313">
            <v>37698.816300307873</v>
          </cell>
          <cell r="I313">
            <v>33729.732486282985</v>
          </cell>
          <cell r="J313">
            <v>48462.271003635688</v>
          </cell>
          <cell r="K313">
            <v>42213.642102657133</v>
          </cell>
          <cell r="L313">
            <v>39279.482461714375</v>
          </cell>
        </row>
        <row r="314">
          <cell r="A314" t="str">
            <v>Q2Z</v>
          </cell>
          <cell r="B314" t="str">
            <v>Q2Z90 : Cadres de la banque</v>
          </cell>
          <cell r="C314" t="str">
            <v>376a : Cadres des marchés financiers</v>
          </cell>
          <cell r="D314">
            <v>13444.096937235327</v>
          </cell>
          <cell r="E314">
            <v>7704.2727024812502</v>
          </cell>
          <cell r="F314">
            <v>2349.9754303863415</v>
          </cell>
          <cell r="G314">
            <v>4575.5875275414455</v>
          </cell>
          <cell r="H314">
            <v>6762.8858470091754</v>
          </cell>
          <cell r="I314">
            <v>8218.0072443324389</v>
          </cell>
          <cell r="J314">
            <v>13172.179003457397</v>
          </cell>
          <cell r="K314">
            <v>12727.46333420768</v>
          </cell>
          <cell r="L314">
            <v>14432.6484740409</v>
          </cell>
        </row>
        <row r="315">
          <cell r="A315" t="str">
            <v>Q2Z</v>
          </cell>
          <cell r="B315" t="str">
            <v>Q2Z90 : Cadres de la banque</v>
          </cell>
          <cell r="C315" t="str">
            <v>376b : Cadres des opérations bancaires</v>
          </cell>
          <cell r="D315">
            <v>43226.773447167885</v>
          </cell>
          <cell r="E315">
            <v>32665.774578241217</v>
          </cell>
          <cell r="F315">
            <v>21004.436481854191</v>
          </cell>
          <cell r="G315">
            <v>27254.368490806417</v>
          </cell>
          <cell r="H315">
            <v>34426.889004659402</v>
          </cell>
          <cell r="I315">
            <v>43519.381510838648</v>
          </cell>
          <cell r="J315">
            <v>37594.991945567541</v>
          </cell>
          <cell r="K315">
            <v>43615.029148929701</v>
          </cell>
          <cell r="L315">
            <v>48470.299247006427</v>
          </cell>
        </row>
        <row r="316">
          <cell r="A316" t="str">
            <v>Q2Z</v>
          </cell>
          <cell r="B316" t="str">
            <v>Q2Z90 : Cadres de la banque</v>
          </cell>
          <cell r="C316" t="str">
            <v>376c : Cadres commerciaux de la banque</v>
          </cell>
          <cell r="D316">
            <v>60990.616657472645</v>
          </cell>
          <cell r="E316">
            <v>38087.203382326028</v>
          </cell>
          <cell r="F316">
            <v>48180.085041123551</v>
          </cell>
          <cell r="G316">
            <v>61613.676533573358</v>
          </cell>
          <cell r="H316">
            <v>61346.877926790781</v>
          </cell>
          <cell r="I316">
            <v>62335.89501526433</v>
          </cell>
          <cell r="J316">
            <v>62368.96290346692</v>
          </cell>
          <cell r="K316">
            <v>61072.673057027852</v>
          </cell>
          <cell r="L316">
            <v>59530.214011923155</v>
          </cell>
        </row>
        <row r="317">
          <cell r="A317" t="str">
            <v>Q2Z</v>
          </cell>
          <cell r="B317" t="str">
            <v>Q2Z90 : Cadres de la banque</v>
          </cell>
          <cell r="C317" t="str">
            <v>376d : Chefs d’établissements et responsables de l’exploitation bancaire</v>
          </cell>
          <cell r="D317">
            <v>53911.87725867518</v>
          </cell>
          <cell r="E317">
            <v>36574.636568403148</v>
          </cell>
          <cell r="F317">
            <v>41385.693385738465</v>
          </cell>
          <cell r="G317">
            <v>45048.384359850788</v>
          </cell>
          <cell r="H317">
            <v>50018.241529873747</v>
          </cell>
          <cell r="I317">
            <v>47862.943762284398</v>
          </cell>
          <cell r="J317">
            <v>49938.800727020091</v>
          </cell>
          <cell r="K317">
            <v>58119.922880860482</v>
          </cell>
          <cell r="L317">
            <v>53676.908168144975</v>
          </cell>
        </row>
        <row r="318">
          <cell r="A318" t="str">
            <v>Q2Z</v>
          </cell>
          <cell r="B318" t="str">
            <v>Q2Z91 : Cadres des assurances</v>
          </cell>
          <cell r="C318" t="str">
            <v>226a : Agents généraux et courtiers d’assurance indépendants 0 à 9 salariés</v>
          </cell>
          <cell r="D318">
            <v>15846.455134283913</v>
          </cell>
          <cell r="E318">
            <v>13814.259516788075</v>
          </cell>
          <cell r="F318">
            <v>11496.069482184539</v>
          </cell>
          <cell r="G318">
            <v>16408.350696044905</v>
          </cell>
          <cell r="H318">
            <v>22924.007756847652</v>
          </cell>
          <cell r="I318">
            <v>19020.578655746882</v>
          </cell>
          <cell r="J318">
            <v>14568.136588352672</v>
          </cell>
          <cell r="K318">
            <v>16068.38512903067</v>
          </cell>
          <cell r="L318">
            <v>16902.843685468397</v>
          </cell>
        </row>
        <row r="319">
          <cell r="A319" t="str">
            <v>Q2Z</v>
          </cell>
          <cell r="B319" t="str">
            <v>Q2Z91 : Cadres des assurances</v>
          </cell>
          <cell r="C319" t="str">
            <v>376e : Cadres des services techniques des assurances</v>
          </cell>
          <cell r="D319">
            <v>55443.497622930096</v>
          </cell>
          <cell r="E319">
            <v>50227.729363051927</v>
          </cell>
          <cell r="F319">
            <v>45984.136858350597</v>
          </cell>
          <cell r="G319">
            <v>45933.806130962257</v>
          </cell>
          <cell r="H319">
            <v>48126.105075061583</v>
          </cell>
          <cell r="I319">
            <v>55911.162206991976</v>
          </cell>
          <cell r="J319">
            <v>51030.918432207342</v>
          </cell>
          <cell r="K319">
            <v>51918.775959868028</v>
          </cell>
          <cell r="L319">
            <v>63380.79847671491</v>
          </cell>
        </row>
        <row r="320">
          <cell r="A320" t="str">
            <v>Q2Z</v>
          </cell>
          <cell r="B320" t="str">
            <v>Q2Z91 : Cadres des assurances</v>
          </cell>
          <cell r="C320" t="str">
            <v>376f : Cadres des services techniques des organismes de sécurité sociale et assimilés</v>
          </cell>
          <cell r="D320">
            <v>29021.901578340592</v>
          </cell>
          <cell r="E320">
            <v>19626.871180493363</v>
          </cell>
          <cell r="F320">
            <v>24089.881261300634</v>
          </cell>
          <cell r="G320">
            <v>33240.152398072052</v>
          </cell>
          <cell r="H320">
            <v>30486.464282163408</v>
          </cell>
          <cell r="I320">
            <v>20871.843257058557</v>
          </cell>
          <cell r="J320">
            <v>28714.150350156873</v>
          </cell>
          <cell r="K320">
            <v>30247.64181033097</v>
          </cell>
          <cell r="L320">
            <v>28103.912574533941</v>
          </cell>
        </row>
        <row r="321">
          <cell r="A321" t="str">
            <v>R0Z</v>
          </cell>
          <cell r="B321" t="str">
            <v>R0Z60 : Employés de libre service</v>
          </cell>
          <cell r="C321" t="str">
            <v>551a : Employés de libre service du commerce et magasiniers</v>
          </cell>
          <cell r="D321">
            <v>93793.594728367112</v>
          </cell>
          <cell r="E321">
            <v>88430.797165681244</v>
          </cell>
          <cell r="F321">
            <v>97469.011680791009</v>
          </cell>
          <cell r="G321">
            <v>108741.65799815991</v>
          </cell>
          <cell r="H321">
            <v>107315.68882120546</v>
          </cell>
          <cell r="I321">
            <v>115861.08469863197</v>
          </cell>
          <cell r="J321">
            <v>105943.04058508974</v>
          </cell>
          <cell r="K321">
            <v>87044.983392739494</v>
          </cell>
          <cell r="L321">
            <v>88392.760207272091</v>
          </cell>
        </row>
        <row r="322">
          <cell r="A322" t="str">
            <v>R0Z</v>
          </cell>
          <cell r="B322" t="str">
            <v>R0Z61 : Caissiers</v>
          </cell>
          <cell r="C322" t="str">
            <v>552a : Caissiers de magasin</v>
          </cell>
          <cell r="D322">
            <v>192905.4078071822</v>
          </cell>
          <cell r="E322">
            <v>201813.81872393511</v>
          </cell>
          <cell r="F322">
            <v>215793.43931900838</v>
          </cell>
          <cell r="G322">
            <v>201479.1674413594</v>
          </cell>
          <cell r="H322">
            <v>207059.99992657354</v>
          </cell>
          <cell r="I322">
            <v>208136.93510263457</v>
          </cell>
          <cell r="J322">
            <v>190799.1423996948</v>
          </cell>
          <cell r="K322">
            <v>180167.52207954615</v>
          </cell>
          <cell r="L322">
            <v>207749.55894230562</v>
          </cell>
        </row>
        <row r="323">
          <cell r="A323" t="str">
            <v>R0Z</v>
          </cell>
          <cell r="B323" t="str">
            <v>R0Z61 : Caissiers</v>
          </cell>
          <cell r="C323" t="str">
            <v>554j : Pompistes et gérants de station-service (salariés ou mandataires)</v>
          </cell>
          <cell r="D323">
            <v>13791.924005400668</v>
          </cell>
          <cell r="E323">
            <v>17066.714798799574</v>
          </cell>
          <cell r="F323">
            <v>14353.945321471034</v>
          </cell>
          <cell r="G323">
            <v>11097.697546881913</v>
          </cell>
          <cell r="H323">
            <v>10360.975860055773</v>
          </cell>
          <cell r="I323">
            <v>10331.986441801422</v>
          </cell>
          <cell r="J323">
            <v>14477.497978138936</v>
          </cell>
          <cell r="K323">
            <v>15230.344049176958</v>
          </cell>
          <cell r="L323">
            <v>11667.929988886113</v>
          </cell>
        </row>
        <row r="324">
          <cell r="A324" t="str">
            <v>R1Z</v>
          </cell>
          <cell r="B324" t="str">
            <v>R1Z60 : Vendeurs prod. alimentaires</v>
          </cell>
          <cell r="C324" t="str">
            <v>219a : Aides familiaux non salariés ou associés d’artisans, effectuant un travail administratif ou commercial</v>
          </cell>
          <cell r="D324">
            <v>38787.89709126902</v>
          </cell>
          <cell r="E324">
            <v>62167.638314823707</v>
          </cell>
          <cell r="F324">
            <v>46711.640589664319</v>
          </cell>
          <cell r="G324">
            <v>40793.031416623526</v>
          </cell>
          <cell r="H324">
            <v>50459.656829737964</v>
          </cell>
          <cell r="I324">
            <v>40202.069551661378</v>
          </cell>
          <cell r="J324">
            <v>40694.712955632756</v>
          </cell>
          <cell r="K324">
            <v>46637.128092067134</v>
          </cell>
          <cell r="L324">
            <v>29031.850226107184</v>
          </cell>
        </row>
        <row r="325">
          <cell r="A325" t="str">
            <v>R1Z</v>
          </cell>
          <cell r="B325" t="str">
            <v>R1Z60 : Vendeurs prod. alimentaires</v>
          </cell>
          <cell r="C325" t="str">
            <v>554a : Vendeurs en alimentation</v>
          </cell>
          <cell r="D325">
            <v>141565.77135910676</v>
          </cell>
          <cell r="E325">
            <v>145991.38484471716</v>
          </cell>
          <cell r="F325">
            <v>143942.91878514391</v>
          </cell>
          <cell r="G325">
            <v>141284.97647649757</v>
          </cell>
          <cell r="H325">
            <v>137188.69935778144</v>
          </cell>
          <cell r="I325">
            <v>134029.49792412398</v>
          </cell>
          <cell r="J325">
            <v>145276.23300453331</v>
          </cell>
          <cell r="K325">
            <v>144206.1974116374</v>
          </cell>
          <cell r="L325">
            <v>135214.88366114951</v>
          </cell>
        </row>
        <row r="326">
          <cell r="A326" t="str">
            <v>R1Z</v>
          </cell>
          <cell r="B326" t="str">
            <v>R1Z61 : Vendeurs équip. du foyer, bricolage</v>
          </cell>
          <cell r="C326" t="str">
            <v>554b : Vendeurs en ameublement, décor, équipement du foyer</v>
          </cell>
          <cell r="D326">
            <v>65689.616470020614</v>
          </cell>
          <cell r="E326">
            <v>60335.42910135963</v>
          </cell>
          <cell r="F326">
            <v>52404.187350433298</v>
          </cell>
          <cell r="G326">
            <v>54767.088251955473</v>
          </cell>
          <cell r="H326">
            <v>58736.015256392187</v>
          </cell>
          <cell r="I326">
            <v>61832.111956025961</v>
          </cell>
          <cell r="J326">
            <v>58932.872613082516</v>
          </cell>
          <cell r="K326">
            <v>65447.780090278058</v>
          </cell>
          <cell r="L326">
            <v>72688.196706701274</v>
          </cell>
        </row>
        <row r="327">
          <cell r="A327" t="str">
            <v>R1Z</v>
          </cell>
          <cell r="B327" t="str">
            <v>R1Z61 : Vendeurs équip. du foyer, bricolage</v>
          </cell>
          <cell r="C327" t="str">
            <v>554c : Vendeurs en droguerie, bazar, quincaillerie, bricolage</v>
          </cell>
          <cell r="D327">
            <v>50529.893229820707</v>
          </cell>
          <cell r="E327">
            <v>41163.251189118229</v>
          </cell>
          <cell r="F327">
            <v>39960.890943870923</v>
          </cell>
          <cell r="G327">
            <v>36742.032454288936</v>
          </cell>
          <cell r="H327">
            <v>45047.720299262968</v>
          </cell>
          <cell r="I327">
            <v>41931.269118443102</v>
          </cell>
          <cell r="J327">
            <v>49245.148052644232</v>
          </cell>
          <cell r="K327">
            <v>51276.571082109971</v>
          </cell>
          <cell r="L327">
            <v>51067.960554707926</v>
          </cell>
        </row>
        <row r="328">
          <cell r="A328" t="str">
            <v>R1Z</v>
          </cell>
          <cell r="B328" t="str">
            <v>R1Z62 : Vendeurs habillemt, luxe, sport loisirs</v>
          </cell>
          <cell r="C328" t="str">
            <v>554d : Vendeurs du commerce de fleurs</v>
          </cell>
          <cell r="D328">
            <v>29966.53232970809</v>
          </cell>
          <cell r="E328">
            <v>20445.820489319485</v>
          </cell>
          <cell r="F328">
            <v>24783.450535968732</v>
          </cell>
          <cell r="G328">
            <v>21206.696143534184</v>
          </cell>
          <cell r="H328">
            <v>25270.315028071411</v>
          </cell>
          <cell r="I328">
            <v>34038.004925440851</v>
          </cell>
          <cell r="J328">
            <v>32159.96823889617</v>
          </cell>
          <cell r="K328">
            <v>29276.702185076898</v>
          </cell>
          <cell r="L328">
            <v>28462.9265651512</v>
          </cell>
        </row>
        <row r="329">
          <cell r="A329" t="str">
            <v>R1Z</v>
          </cell>
          <cell r="B329" t="str">
            <v>R1Z62 : Vendeurs habillemt, luxe, sport loisirs</v>
          </cell>
          <cell r="C329" t="str">
            <v>554e : Vendeurs en habillement et articles de sport</v>
          </cell>
          <cell r="D329">
            <v>151122.19308598575</v>
          </cell>
          <cell r="E329">
            <v>138540.65853910093</v>
          </cell>
          <cell r="F329">
            <v>135313.71066257943</v>
          </cell>
          <cell r="G329">
            <v>148249.93447568029</v>
          </cell>
          <cell r="H329">
            <v>146964.87855174148</v>
          </cell>
          <cell r="I329">
            <v>149306.19812599145</v>
          </cell>
          <cell r="J329">
            <v>153283.11663181393</v>
          </cell>
          <cell r="K329">
            <v>154641.54651431405</v>
          </cell>
          <cell r="L329">
            <v>145441.91611182934</v>
          </cell>
        </row>
        <row r="330">
          <cell r="A330" t="str">
            <v>R1Z</v>
          </cell>
          <cell r="B330" t="str">
            <v>R1Z62 : Vendeurs habillemt, luxe, sport loisirs</v>
          </cell>
          <cell r="C330" t="str">
            <v>554f : Vendeurs en produits de beauté, de luxe (hors biens culturels) et optique</v>
          </cell>
          <cell r="D330">
            <v>48654.771860353532</v>
          </cell>
          <cell r="E330">
            <v>51852.051512434948</v>
          </cell>
          <cell r="F330">
            <v>58957.033882198026</v>
          </cell>
          <cell r="G330">
            <v>57342.556025299433</v>
          </cell>
          <cell r="H330">
            <v>51222.05719574161</v>
          </cell>
          <cell r="I330">
            <v>55290.193909471171</v>
          </cell>
          <cell r="J330">
            <v>49172.227093554764</v>
          </cell>
          <cell r="K330">
            <v>50717.631752773159</v>
          </cell>
          <cell r="L330">
            <v>46074.456734732674</v>
          </cell>
        </row>
        <row r="331">
          <cell r="A331" t="str">
            <v>R1Z</v>
          </cell>
          <cell r="B331" t="str">
            <v>R1Z62 : Vendeurs habillemt, luxe, sport loisirs</v>
          </cell>
          <cell r="C331" t="str">
            <v>554g : Vendeurs de biens culturels (livres, disques, multimédia, objets d’art)</v>
          </cell>
          <cell r="D331">
            <v>27428.881508626615</v>
          </cell>
          <cell r="E331">
            <v>33244.804000446828</v>
          </cell>
          <cell r="F331">
            <v>30309.77295667601</v>
          </cell>
          <cell r="G331">
            <v>29984.658646173299</v>
          </cell>
          <cell r="H331">
            <v>28817.60257679439</v>
          </cell>
          <cell r="I331">
            <v>32036.933240783288</v>
          </cell>
          <cell r="J331">
            <v>28507.6035570686</v>
          </cell>
          <cell r="K331">
            <v>28675.977256216142</v>
          </cell>
          <cell r="L331">
            <v>25103.063712595111</v>
          </cell>
        </row>
        <row r="332">
          <cell r="A332" t="str">
            <v>R1Z</v>
          </cell>
          <cell r="B332" t="str">
            <v>R1Z63 : Vendeurs en gros de matériel et équip.</v>
          </cell>
          <cell r="C332" t="str">
            <v>556a : Vendeurs en gros de biens d’équipement, biens intermédiaires</v>
          </cell>
          <cell r="D332">
            <v>39930.087250555262</v>
          </cell>
          <cell r="E332">
            <v>46134.891822827442</v>
          </cell>
          <cell r="F332">
            <v>41469.64514351431</v>
          </cell>
          <cell r="G332">
            <v>41072.922890937531</v>
          </cell>
          <cell r="H332">
            <v>50241.832799843134</v>
          </cell>
          <cell r="I332">
            <v>60765.54190495253</v>
          </cell>
          <cell r="J332">
            <v>38097.510520498749</v>
          </cell>
          <cell r="K332">
            <v>40358.578162860438</v>
          </cell>
          <cell r="L332">
            <v>41334.173068306605</v>
          </cell>
        </row>
        <row r="333">
          <cell r="A333" t="str">
            <v>R1Z</v>
          </cell>
          <cell r="B333" t="str">
            <v>R1Z66 : Vendeurs généralistes</v>
          </cell>
          <cell r="C333" t="str">
            <v>553a : Vendeurs non spécialisés</v>
          </cell>
          <cell r="D333">
            <v>171374.6427507246</v>
          </cell>
          <cell r="E333">
            <v>126344.31645243533</v>
          </cell>
          <cell r="F333">
            <v>134842.00311027232</v>
          </cell>
          <cell r="G333">
            <v>141737.6355067697</v>
          </cell>
          <cell r="H333">
            <v>150301.28017219243</v>
          </cell>
          <cell r="I333">
            <v>163027.10639636853</v>
          </cell>
          <cell r="J333">
            <v>159745.60728086342</v>
          </cell>
          <cell r="K333">
            <v>174194.66385253039</v>
          </cell>
          <cell r="L333">
            <v>180183.65711878001</v>
          </cell>
        </row>
        <row r="334">
          <cell r="A334" t="str">
            <v>R1Z</v>
          </cell>
          <cell r="B334" t="str">
            <v>R1Z66 : Vendeurs généralistes</v>
          </cell>
          <cell r="C334" t="str">
            <v>554h : Vendeurs de tabac, presse et articles divers</v>
          </cell>
          <cell r="D334">
            <v>34270.290160441749</v>
          </cell>
          <cell r="E334">
            <v>23787.201315467046</v>
          </cell>
          <cell r="F334">
            <v>24447.504306117404</v>
          </cell>
          <cell r="G334">
            <v>25735.230976458195</v>
          </cell>
          <cell r="H334">
            <v>32507.378914413835</v>
          </cell>
          <cell r="I334">
            <v>32529.39677172677</v>
          </cell>
          <cell r="J334">
            <v>32501.982179072882</v>
          </cell>
          <cell r="K334">
            <v>34876.185016548101</v>
          </cell>
          <cell r="L334">
            <v>35432.70328570428</v>
          </cell>
        </row>
        <row r="335">
          <cell r="A335" t="str">
            <v>R1Z</v>
          </cell>
          <cell r="B335" t="str">
            <v>R1Z67 : Télévendeurs</v>
          </cell>
          <cell r="C335" t="str">
            <v>555a : Vendeurs par correspondance, télévendeurs</v>
          </cell>
          <cell r="D335">
            <v>52920.976770401983</v>
          </cell>
          <cell r="E335">
            <v>37329.972529935425</v>
          </cell>
          <cell r="F335">
            <v>28437.867306686774</v>
          </cell>
          <cell r="G335">
            <v>43714.222271525432</v>
          </cell>
          <cell r="H335">
            <v>41139.66050420823</v>
          </cell>
          <cell r="I335">
            <v>40507.165743707876</v>
          </cell>
          <cell r="J335">
            <v>43624.174240238346</v>
          </cell>
          <cell r="K335">
            <v>58776.971349275984</v>
          </cell>
          <cell r="L335">
            <v>56361.784721691613</v>
          </cell>
        </row>
        <row r="336">
          <cell r="A336" t="str">
            <v>R2Z</v>
          </cell>
          <cell r="B336" t="str">
            <v>R2Z80 : Attachés commerciaux</v>
          </cell>
          <cell r="C336" t="str">
            <v>225a : Intermédiaires indépendants du commerce 0 à 9 salariés</v>
          </cell>
          <cell r="D336">
            <v>36449.477375281094</v>
          </cell>
          <cell r="E336">
            <v>28893.908001041917</v>
          </cell>
          <cell r="F336">
            <v>29797.978061656748</v>
          </cell>
          <cell r="G336">
            <v>30954.955427466801</v>
          </cell>
          <cell r="H336">
            <v>40237.386726928409</v>
          </cell>
          <cell r="I336">
            <v>40708.529990292183</v>
          </cell>
          <cell r="J336">
            <v>34111.279844481956</v>
          </cell>
          <cell r="K336">
            <v>31616.08965118766</v>
          </cell>
          <cell r="L336">
            <v>43621.062630173663</v>
          </cell>
        </row>
        <row r="337">
          <cell r="A337" t="str">
            <v>R2Z</v>
          </cell>
          <cell r="B337" t="str">
            <v>R2Z80 : Attachés commerciaux</v>
          </cell>
          <cell r="C337" t="str">
            <v>463a : Techniciens commerciaux et technico-commerciaux, représentants en informatique</v>
          </cell>
          <cell r="D337">
            <v>9848.5998377077576</v>
          </cell>
          <cell r="E337">
            <v>7118.7726706678404</v>
          </cell>
          <cell r="F337">
            <v>6855.6887536870645</v>
          </cell>
          <cell r="G337">
            <v>8400.6631563605206</v>
          </cell>
          <cell r="H337">
            <v>6859.6325104341622</v>
          </cell>
          <cell r="I337">
            <v>6697.5743663800758</v>
          </cell>
          <cell r="J337">
            <v>7164.7945093059643</v>
          </cell>
          <cell r="K337">
            <v>12364.298611145974</v>
          </cell>
          <cell r="L337">
            <v>10016.706392671338</v>
          </cell>
        </row>
        <row r="338">
          <cell r="A338" t="str">
            <v>R2Z</v>
          </cell>
          <cell r="B338" t="str">
            <v>R2Z80 : Attachés commerciaux</v>
          </cell>
          <cell r="C338" t="str">
            <v>463b : Techniciens commerciaux et technico-commerciaux, représentants en biens d’équipement, en biens intermédiaires, commerce interindustriel</v>
          </cell>
          <cell r="D338">
            <v>143109.89758575047</v>
          </cell>
          <cell r="E338">
            <v>135601.25078016464</v>
          </cell>
          <cell r="F338">
            <v>142545.17324191733</v>
          </cell>
          <cell r="G338">
            <v>139917.26435698438</v>
          </cell>
          <cell r="H338">
            <v>148235.94545986992</v>
          </cell>
          <cell r="I338">
            <v>137833.92443083206</v>
          </cell>
          <cell r="J338">
            <v>135100.07727213399</v>
          </cell>
          <cell r="K338">
            <v>140065.07763598586</v>
          </cell>
          <cell r="L338">
            <v>154164.53784913156</v>
          </cell>
        </row>
        <row r="339">
          <cell r="A339" t="str">
            <v>R2Z</v>
          </cell>
          <cell r="B339" t="str">
            <v>R2Z80 : Attachés commerciaux</v>
          </cell>
          <cell r="C339" t="str">
            <v>463c : Techniciens commerciaux et technico-commerciaux, représentants en biens de consommation auprès d’entreprises</v>
          </cell>
          <cell r="D339">
            <v>133939.45431835868</v>
          </cell>
          <cell r="E339">
            <v>132213.50609987407</v>
          </cell>
          <cell r="F339">
            <v>138031.1877327387</v>
          </cell>
          <cell r="G339">
            <v>117142.29367737724</v>
          </cell>
          <cell r="H339">
            <v>120093.43322166767</v>
          </cell>
          <cell r="I339">
            <v>120274.37361129693</v>
          </cell>
          <cell r="J339">
            <v>128257.35993891957</v>
          </cell>
          <cell r="K339">
            <v>138918.49435681559</v>
          </cell>
          <cell r="L339">
            <v>134642.50865934094</v>
          </cell>
        </row>
        <row r="340">
          <cell r="A340" t="str">
            <v>R2Z</v>
          </cell>
          <cell r="B340" t="str">
            <v>R2Z80 : Attachés commerciaux</v>
          </cell>
          <cell r="C340" t="str">
            <v>463d : Techniciens commerciaux et technico-commerciaux, représentants en services auprès d’entreprises ou de professionnels</v>
          </cell>
          <cell r="D340">
            <v>115019.83219375538</v>
          </cell>
          <cell r="E340">
            <v>131670.80923299317</v>
          </cell>
          <cell r="F340">
            <v>115829.32420396441</v>
          </cell>
          <cell r="G340">
            <v>92782.044382955981</v>
          </cell>
          <cell r="H340">
            <v>90732.345760160271</v>
          </cell>
          <cell r="I340">
            <v>89962.217406808573</v>
          </cell>
          <cell r="J340">
            <v>115582.23049091025</v>
          </cell>
          <cell r="K340">
            <v>118068.70717205104</v>
          </cell>
          <cell r="L340">
            <v>111408.55891830489</v>
          </cell>
        </row>
        <row r="341">
          <cell r="A341" t="str">
            <v>R2Z</v>
          </cell>
          <cell r="B341" t="str">
            <v>R2Z83 : Représent. auprès des particuliers</v>
          </cell>
          <cell r="C341" t="str">
            <v>463e : Techniciens commerciaux et technico-commerciaux, représentants auprès de particuliers</v>
          </cell>
          <cell r="D341">
            <v>104702.17997246173</v>
          </cell>
          <cell r="E341">
            <v>69333.306145183466</v>
          </cell>
          <cell r="F341">
            <v>73060.44020568853</v>
          </cell>
          <cell r="G341">
            <v>85923.26407119332</v>
          </cell>
          <cell r="H341">
            <v>84278.144525281125</v>
          </cell>
          <cell r="I341">
            <v>94928.841478677365</v>
          </cell>
          <cell r="J341">
            <v>120920.45303866135</v>
          </cell>
          <cell r="K341">
            <v>103746.18064117704</v>
          </cell>
          <cell r="L341">
            <v>89439.906237546806</v>
          </cell>
        </row>
        <row r="342">
          <cell r="A342" t="str">
            <v>R3Z</v>
          </cell>
          <cell r="B342" t="str">
            <v>R3Z80 : Maîtrise des magasins</v>
          </cell>
          <cell r="C342" t="str">
            <v>222a : Petits et moyens détaillants en alimentation spécialisée 0 à 9 salariés</v>
          </cell>
          <cell r="D342">
            <v>54618.235932313306</v>
          </cell>
          <cell r="E342">
            <v>67164.469438046493</v>
          </cell>
          <cell r="F342">
            <v>65905.395912698339</v>
          </cell>
          <cell r="G342">
            <v>59045.850142054609</v>
          </cell>
          <cell r="H342">
            <v>52612.707084925503</v>
          </cell>
          <cell r="I342">
            <v>54360.820205830234</v>
          </cell>
          <cell r="J342">
            <v>56440.807670788359</v>
          </cell>
          <cell r="K342">
            <v>57144.323682233517</v>
          </cell>
          <cell r="L342">
            <v>50269.576443918028</v>
          </cell>
        </row>
        <row r="343">
          <cell r="A343" t="str">
            <v>R3Z</v>
          </cell>
          <cell r="B343" t="str">
            <v>R3Z80 : Maîtrise des magasins</v>
          </cell>
          <cell r="C343" t="str">
            <v>222b : Petits et moyens détaillants en alimentation générale 0 à 9 salariés</v>
          </cell>
          <cell r="D343">
            <v>24603.80544429777</v>
          </cell>
          <cell r="E343">
            <v>26867.126434339232</v>
          </cell>
          <cell r="F343">
            <v>19422.346249896014</v>
          </cell>
          <cell r="G343">
            <v>20834.016514932693</v>
          </cell>
          <cell r="H343">
            <v>22734.09291110943</v>
          </cell>
          <cell r="I343">
            <v>30134.525674210436</v>
          </cell>
          <cell r="J343">
            <v>23168.423724652443</v>
          </cell>
          <cell r="K343">
            <v>22812.81826955486</v>
          </cell>
          <cell r="L343">
            <v>27830.174338686003</v>
          </cell>
        </row>
        <row r="344">
          <cell r="A344" t="str">
            <v>R3Z</v>
          </cell>
          <cell r="B344" t="str">
            <v>R3Z80 : Maîtrise des magasins</v>
          </cell>
          <cell r="C344" t="str">
            <v>223a : Détaillants en ameublement, décor, équipement du foyer 0 à 9 salariés</v>
          </cell>
          <cell r="D344">
            <v>27222.102947297612</v>
          </cell>
          <cell r="E344">
            <v>24934.743668326104</v>
          </cell>
          <cell r="F344">
            <v>29913.5252874746</v>
          </cell>
          <cell r="G344">
            <v>20866.587347022076</v>
          </cell>
          <cell r="H344">
            <v>19319.770473491157</v>
          </cell>
          <cell r="I344">
            <v>26823.546143181655</v>
          </cell>
          <cell r="J344">
            <v>27207.304640621238</v>
          </cell>
          <cell r="K344">
            <v>26317.827454870436</v>
          </cell>
          <cell r="L344">
            <v>28141.176746401157</v>
          </cell>
        </row>
        <row r="345">
          <cell r="A345" t="str">
            <v>R3Z</v>
          </cell>
          <cell r="B345" t="str">
            <v>R3Z80 : Maîtrise des magasins</v>
          </cell>
          <cell r="C345" t="str">
            <v>223b : Détaillants en droguerie, bazar, quincaillerie, bricolage 0 à 9 salariés</v>
          </cell>
          <cell r="D345">
            <v>12378.165338715093</v>
          </cell>
          <cell r="E345">
            <v>17478.363565299132</v>
          </cell>
          <cell r="F345">
            <v>11158.145901958032</v>
          </cell>
          <cell r="G345">
            <v>16088.470234363935</v>
          </cell>
          <cell r="H345">
            <v>11252.640596951946</v>
          </cell>
          <cell r="I345">
            <v>6826.984674916157</v>
          </cell>
          <cell r="J345">
            <v>7846.9707098628869</v>
          </cell>
          <cell r="K345">
            <v>13018.896888204226</v>
          </cell>
          <cell r="L345">
            <v>16268.628418078166</v>
          </cell>
        </row>
        <row r="346">
          <cell r="A346" t="str">
            <v>R3Z</v>
          </cell>
          <cell r="B346" t="str">
            <v>R3Z80 : Maîtrise des magasins</v>
          </cell>
          <cell r="C346" t="str">
            <v>223c : Fleuristes 0 à 9 salariés</v>
          </cell>
          <cell r="D346">
            <v>11309.5963111769</v>
          </cell>
          <cell r="E346">
            <v>11097.028208067644</v>
          </cell>
          <cell r="F346">
            <v>10271.782852741218</v>
          </cell>
          <cell r="G346">
            <v>11820.364869388735</v>
          </cell>
          <cell r="H346">
            <v>11557.361517025449</v>
          </cell>
          <cell r="I346">
            <v>14345.156866301737</v>
          </cell>
          <cell r="J346">
            <v>11137.957920161802</v>
          </cell>
          <cell r="K346">
            <v>10133.469235333332</v>
          </cell>
          <cell r="L346">
            <v>12657.361778035565</v>
          </cell>
        </row>
        <row r="347">
          <cell r="A347" t="str">
            <v>R3Z</v>
          </cell>
          <cell r="B347" t="str">
            <v>R3Z80 : Maîtrise des magasins</v>
          </cell>
          <cell r="C347" t="str">
            <v>223d : Détaillants en habillement et articles de sport 0 à 9 salariés</v>
          </cell>
          <cell r="D347">
            <v>61323.049638145683</v>
          </cell>
          <cell r="E347">
            <v>62341.509068306215</v>
          </cell>
          <cell r="F347">
            <v>65038.601191818947</v>
          </cell>
          <cell r="G347">
            <v>60246.751963353403</v>
          </cell>
          <cell r="H347">
            <v>54827.501074290485</v>
          </cell>
          <cell r="I347">
            <v>58289.212663880469</v>
          </cell>
          <cell r="J347">
            <v>55981.396133270951</v>
          </cell>
          <cell r="K347">
            <v>55570.887191838679</v>
          </cell>
          <cell r="L347">
            <v>72416.865589327426</v>
          </cell>
        </row>
        <row r="348">
          <cell r="A348" t="str">
            <v>R3Z</v>
          </cell>
          <cell r="B348" t="str">
            <v>R3Z80 : Maîtrise des magasins</v>
          </cell>
          <cell r="C348" t="str">
            <v>223e : Détaillants en produits de beauté, de luxe (hors biens culturels) 0 à 9 salariés</v>
          </cell>
          <cell r="D348">
            <v>12851.304313310573</v>
          </cell>
          <cell r="E348">
            <v>11880.650417534956</v>
          </cell>
          <cell r="F348">
            <v>9696.2926812301175</v>
          </cell>
          <cell r="G348">
            <v>18581.06924976857</v>
          </cell>
          <cell r="H348">
            <v>16685.625177007183</v>
          </cell>
          <cell r="I348">
            <v>21379.275968766586</v>
          </cell>
          <cell r="J348">
            <v>10878.559662474096</v>
          </cell>
          <cell r="K348">
            <v>13452.94511604233</v>
          </cell>
          <cell r="L348">
            <v>14222.408161415287</v>
          </cell>
        </row>
        <row r="349">
          <cell r="A349" t="str">
            <v>R3Z</v>
          </cell>
          <cell r="B349" t="str">
            <v>R3Z80 : Maîtrise des magasins</v>
          </cell>
          <cell r="C349" t="str">
            <v>223f : Détaillants en biens culturels (livres, disques, multimédia, objets d’art) 0 à 9 salariés</v>
          </cell>
          <cell r="D349">
            <v>24902.658605397348</v>
          </cell>
          <cell r="E349">
            <v>24680.170249793042</v>
          </cell>
          <cell r="F349">
            <v>25469.906160864706</v>
          </cell>
          <cell r="G349">
            <v>19701.733105720159</v>
          </cell>
          <cell r="H349">
            <v>22888.234855247469</v>
          </cell>
          <cell r="I349">
            <v>23547.555316059588</v>
          </cell>
          <cell r="J349">
            <v>23426.914569191595</v>
          </cell>
          <cell r="K349">
            <v>28264.74854425836</v>
          </cell>
          <cell r="L349">
            <v>23016.312702742096</v>
          </cell>
        </row>
        <row r="350">
          <cell r="A350" t="str">
            <v>R3Z</v>
          </cell>
          <cell r="B350" t="str">
            <v>R3Z80 : Maîtrise des magasins</v>
          </cell>
          <cell r="C350" t="str">
            <v>223g : Détaillants en tabac, presse et articles divers 0 à 9 salariés</v>
          </cell>
          <cell r="D350">
            <v>28062.994114298566</v>
          </cell>
          <cell r="E350">
            <v>24432.165954345608</v>
          </cell>
          <cell r="F350">
            <v>22466.398825071094</v>
          </cell>
          <cell r="G350">
            <v>29686.906693314253</v>
          </cell>
          <cell r="H350">
            <v>25852.37725119853</v>
          </cell>
          <cell r="I350">
            <v>23317.594155185077</v>
          </cell>
          <cell r="J350">
            <v>25688.402979561499</v>
          </cell>
          <cell r="K350">
            <v>26052.007615767965</v>
          </cell>
          <cell r="L350">
            <v>32448.571747566242</v>
          </cell>
        </row>
        <row r="351">
          <cell r="A351" t="str">
            <v>R3Z</v>
          </cell>
          <cell r="B351" t="str">
            <v>R3Z80 : Maîtrise des magasins</v>
          </cell>
          <cell r="C351" t="str">
            <v>223h : Exploitants et gérants libres de station-service 0 à 9 salariés</v>
          </cell>
          <cell r="D351">
            <v>1577.875024881936</v>
          </cell>
          <cell r="E351">
            <v>3080.8204552256084</v>
          </cell>
          <cell r="F351">
            <v>2323.8330309529661</v>
          </cell>
          <cell r="G351">
            <v>2830.3484765894159</v>
          </cell>
          <cell r="H351">
            <v>3944.862160473016</v>
          </cell>
          <cell r="I351">
            <v>8944.8481830687815</v>
          </cell>
          <cell r="J351">
            <v>2407.5211158649045</v>
          </cell>
          <cell r="K351">
            <v>1094.1303607813247</v>
          </cell>
          <cell r="L351">
            <v>1231.9735979995794</v>
          </cell>
        </row>
        <row r="352">
          <cell r="A352" t="str">
            <v>R3Z</v>
          </cell>
          <cell r="B352" t="str">
            <v>R3Z80 : Maîtrise des magasins</v>
          </cell>
          <cell r="C352" t="str">
            <v>462a : Chefs de petites surfaces de vente (salariés ou mandataires)</v>
          </cell>
          <cell r="D352">
            <v>76815.861349549246</v>
          </cell>
          <cell r="E352">
            <v>59997.16506592284</v>
          </cell>
          <cell r="F352">
            <v>58143.144602710752</v>
          </cell>
          <cell r="G352">
            <v>70645.198448274983</v>
          </cell>
          <cell r="H352">
            <v>69912.19203968205</v>
          </cell>
          <cell r="I352">
            <v>78321.885416955687</v>
          </cell>
          <cell r="J352">
            <v>68308.09613503849</v>
          </cell>
          <cell r="K352">
            <v>77949.472493714187</v>
          </cell>
          <cell r="L352">
            <v>84190.015419895091</v>
          </cell>
        </row>
        <row r="353">
          <cell r="A353" t="str">
            <v>R3Z</v>
          </cell>
          <cell r="B353" t="str">
            <v>R3Z80 : Maîtrise des magasins</v>
          </cell>
          <cell r="C353" t="str">
            <v>462b : Maîtrise de l’exploitation des magasins de vente</v>
          </cell>
          <cell r="D353">
            <v>75527.406635916792</v>
          </cell>
          <cell r="E353">
            <v>67271.048503370839</v>
          </cell>
          <cell r="F353">
            <v>74747.970126333952</v>
          </cell>
          <cell r="G353">
            <v>75771.912971141312</v>
          </cell>
          <cell r="H353">
            <v>76565.23630188372</v>
          </cell>
          <cell r="I353">
            <v>85202.133362820488</v>
          </cell>
          <cell r="J353">
            <v>77462.764149432769</v>
          </cell>
          <cell r="K353">
            <v>77528.086973654688</v>
          </cell>
          <cell r="L353">
            <v>71591.368784662918</v>
          </cell>
        </row>
        <row r="354">
          <cell r="A354" t="str">
            <v>R3Z</v>
          </cell>
          <cell r="B354" t="str">
            <v>R3Z80 : Maîtrise des magasins</v>
          </cell>
          <cell r="C354" t="str">
            <v>462d : Animateurs commerciaux des magasins de vente, marchandiseurs (non cadres)</v>
          </cell>
          <cell r="D354">
            <v>36035.307850195102</v>
          </cell>
          <cell r="E354">
            <v>26938.682110095251</v>
          </cell>
          <cell r="F354">
            <v>28155.588821032918</v>
          </cell>
          <cell r="G354">
            <v>35402.778576677243</v>
          </cell>
          <cell r="H354">
            <v>33224.014038688081</v>
          </cell>
          <cell r="I354">
            <v>33427.832719505248</v>
          </cell>
          <cell r="J354">
            <v>30407.170097797047</v>
          </cell>
          <cell r="K354">
            <v>38246.443869490657</v>
          </cell>
          <cell r="L354">
            <v>39452.309583297611</v>
          </cell>
        </row>
        <row r="355">
          <cell r="A355" t="str">
            <v>R3Z</v>
          </cell>
          <cell r="B355" t="str">
            <v>R3Z81 : Intermédiaires du commerce</v>
          </cell>
          <cell r="C355" t="str">
            <v>221a : Petits et moyens grossistes en alimentation 0 à 9 salariés</v>
          </cell>
          <cell r="D355">
            <v>10154.807616216209</v>
          </cell>
          <cell r="E355">
            <v>14993.452778492778</v>
          </cell>
          <cell r="F355">
            <v>7996.0933396486216</v>
          </cell>
          <cell r="G355">
            <v>7832.4134466227933</v>
          </cell>
          <cell r="H355">
            <v>19120.531567566104</v>
          </cell>
          <cell r="I355">
            <v>17024.90902568126</v>
          </cell>
          <cell r="J355">
            <v>10217.684829160067</v>
          </cell>
          <cell r="K355">
            <v>9852.2681608859184</v>
          </cell>
          <cell r="L355">
            <v>10394.469858602641</v>
          </cell>
        </row>
        <row r="356">
          <cell r="A356" t="str">
            <v>R3Z</v>
          </cell>
          <cell r="B356" t="str">
            <v>R3Z81 : Intermédiaires du commerce</v>
          </cell>
          <cell r="C356" t="str">
            <v>221b : Petits et moyens grossistes en produits non alimentaires 0 à 9 salariés</v>
          </cell>
          <cell r="D356">
            <v>31735.660804098239</v>
          </cell>
          <cell r="E356">
            <v>22038.623931533304</v>
          </cell>
          <cell r="F356">
            <v>25845.911220927461</v>
          </cell>
          <cell r="G356">
            <v>33097.189596950251</v>
          </cell>
          <cell r="H356">
            <v>33240.804652486971</v>
          </cell>
          <cell r="I356">
            <v>28414.467207253954</v>
          </cell>
          <cell r="J356">
            <v>29797.910245268926</v>
          </cell>
          <cell r="K356">
            <v>31882.785753847558</v>
          </cell>
          <cell r="L356">
            <v>33526.286413178226</v>
          </cell>
        </row>
        <row r="357">
          <cell r="A357" t="str">
            <v>R3Z</v>
          </cell>
          <cell r="B357" t="str">
            <v>R3Z82 : Prof. interméd. commerciales</v>
          </cell>
          <cell r="C357" t="str">
            <v>462c : Acheteurs non classés cadres, aides-acheteurs</v>
          </cell>
          <cell r="D357">
            <v>41569.280611991482</v>
          </cell>
          <cell r="E357">
            <v>28559.361168889543</v>
          </cell>
          <cell r="F357">
            <v>26330.79627891416</v>
          </cell>
          <cell r="G357">
            <v>36649.65851287455</v>
          </cell>
          <cell r="H357">
            <v>33462.82888250862</v>
          </cell>
          <cell r="I357">
            <v>40566.00872404714</v>
          </cell>
          <cell r="J357">
            <v>44475.639507611377</v>
          </cell>
          <cell r="K357">
            <v>47725.792731117821</v>
          </cell>
          <cell r="L357">
            <v>32506.409597245234</v>
          </cell>
        </row>
        <row r="358">
          <cell r="A358" t="str">
            <v>R3Z</v>
          </cell>
          <cell r="B358" t="str">
            <v>R3Z82 : Prof. interméd. commerciales</v>
          </cell>
          <cell r="C358" t="str">
            <v>462e : Autres professions intermédiaires commerciales (sauf techniciens des forces de vente)</v>
          </cell>
          <cell r="D358">
            <v>45207.238921600736</v>
          </cell>
          <cell r="E358">
            <v>36571.93825493582</v>
          </cell>
          <cell r="F358">
            <v>46417.065042822833</v>
          </cell>
          <cell r="G358">
            <v>44730.997444490102</v>
          </cell>
          <cell r="H358">
            <v>37361.757074242836</v>
          </cell>
          <cell r="I358">
            <v>36483.500242601018</v>
          </cell>
          <cell r="J358">
            <v>42680.567330098871</v>
          </cell>
          <cell r="K358">
            <v>40419.04033320499</v>
          </cell>
          <cell r="L358">
            <v>52522.109101498347</v>
          </cell>
        </row>
        <row r="359">
          <cell r="A359" t="str">
            <v>R4Z</v>
          </cell>
          <cell r="B359" t="str">
            <v>R4Z90 : Cadres commerciaux, acheteurs</v>
          </cell>
          <cell r="C359" t="str">
            <v>374b : Chefs de produits, acheteurs du commerce et autres cadres de la mercatique</v>
          </cell>
          <cell r="D359">
            <v>69719.931574148723</v>
          </cell>
          <cell r="E359">
            <v>41553.785298204624</v>
          </cell>
          <cell r="F359">
            <v>56857.081225189373</v>
          </cell>
          <cell r="G359">
            <v>54851.034914023265</v>
          </cell>
          <cell r="H359">
            <v>48851.131128791778</v>
          </cell>
          <cell r="I359">
            <v>55769.634169306933</v>
          </cell>
          <cell r="J359">
            <v>60217.453800969539</v>
          </cell>
          <cell r="K359">
            <v>69945.550768575034</v>
          </cell>
          <cell r="L359">
            <v>78996.79015290158</v>
          </cell>
        </row>
        <row r="360">
          <cell r="A360" t="str">
            <v>R4Z</v>
          </cell>
          <cell r="B360" t="str">
            <v>R4Z90 : Cadres commerciaux, acheteurs</v>
          </cell>
          <cell r="C360" t="str">
            <v>374c : Cadres commerciaux des grandes entreprises (hors commerce de détail)</v>
          </cell>
          <cell r="D360">
            <v>24900.085462846338</v>
          </cell>
          <cell r="E360">
            <v>32084.478279296614</v>
          </cell>
          <cell r="F360">
            <v>35561.209052460727</v>
          </cell>
          <cell r="G360">
            <v>30503.664552452188</v>
          </cell>
          <cell r="H360">
            <v>24916.297392435768</v>
          </cell>
          <cell r="I360">
            <v>25597.554324466615</v>
          </cell>
          <cell r="J360">
            <v>25062.129049626037</v>
          </cell>
          <cell r="K360">
            <v>21001.539674625579</v>
          </cell>
          <cell r="L360">
            <v>28636.587664287392</v>
          </cell>
        </row>
        <row r="361">
          <cell r="A361" t="str">
            <v>R4Z</v>
          </cell>
          <cell r="B361" t="str">
            <v>R4Z90 : Cadres commerciaux, acheteurs</v>
          </cell>
          <cell r="C361" t="str">
            <v>374d : Cadres commerciaux des petites et moyennes entreprises (hors commerce de détail)</v>
          </cell>
          <cell r="D361">
            <v>146047.81309285355</v>
          </cell>
          <cell r="E361">
            <v>138538.1411298388</v>
          </cell>
          <cell r="F361">
            <v>148692.50490001333</v>
          </cell>
          <cell r="G361">
            <v>143573.1654474331</v>
          </cell>
          <cell r="H361">
            <v>146381.70013472432</v>
          </cell>
          <cell r="I361">
            <v>140683.93189225244</v>
          </cell>
          <cell r="J361">
            <v>156414.8062539087</v>
          </cell>
          <cell r="K361">
            <v>142903.1593527481</v>
          </cell>
          <cell r="L361">
            <v>138825.47367190389</v>
          </cell>
        </row>
        <row r="362">
          <cell r="A362" t="str">
            <v>R4Z</v>
          </cell>
          <cell r="B362" t="str">
            <v>R4Z91 : Ing. et cad. technico-commerciaux</v>
          </cell>
          <cell r="C362" t="str">
            <v>382d : Ingénieurs et cadres technico-commerciaux en bâtiment, travaux publics</v>
          </cell>
          <cell r="D362">
            <v>15048.248277152865</v>
          </cell>
          <cell r="E362">
            <v>8007.8706139562464</v>
          </cell>
          <cell r="F362">
            <v>6949.7462815453864</v>
          </cell>
          <cell r="G362">
            <v>5909.1427082153004</v>
          </cell>
          <cell r="H362">
            <v>7650.5728522174595</v>
          </cell>
          <cell r="I362">
            <v>15289.950993861221</v>
          </cell>
          <cell r="J362">
            <v>17486.828342314566</v>
          </cell>
          <cell r="K362">
            <v>13776.787430758035</v>
          </cell>
          <cell r="L362">
            <v>13881.129058385995</v>
          </cell>
        </row>
        <row r="363">
          <cell r="A363" t="str">
            <v>R4Z</v>
          </cell>
          <cell r="B363" t="str">
            <v>R4Z91 : Ing. et cad. technico-commerciaux</v>
          </cell>
          <cell r="C363" t="str">
            <v>383c : Ingénieurs et cadres technico-commerciaux en matériel électrique ou électronique professionnel</v>
          </cell>
          <cell r="D363">
            <v>19797.679093729665</v>
          </cell>
          <cell r="E363">
            <v>15871.707588876161</v>
          </cell>
          <cell r="F363">
            <v>15130.463597778791</v>
          </cell>
          <cell r="G363">
            <v>13101.067360228519</v>
          </cell>
          <cell r="H363">
            <v>22219.513192619539</v>
          </cell>
          <cell r="I363">
            <v>23456.876865714075</v>
          </cell>
          <cell r="J363">
            <v>18157.965149679356</v>
          </cell>
          <cell r="K363">
            <v>19665.524564363073</v>
          </cell>
          <cell r="L363">
            <v>21569.547567146572</v>
          </cell>
        </row>
        <row r="364">
          <cell r="A364" t="str">
            <v>R4Z</v>
          </cell>
          <cell r="B364" t="str">
            <v>R4Z91 : Ing. et cad. technico-commerciaux</v>
          </cell>
          <cell r="C364" t="str">
            <v>384c : Ingénieurs et cadres technico-commerciaux en matériel mécanique professionnel</v>
          </cell>
          <cell r="D364">
            <v>32346.507154012681</v>
          </cell>
          <cell r="E364">
            <v>43005.495960257904</v>
          </cell>
          <cell r="F364">
            <v>41366.2617447745</v>
          </cell>
          <cell r="G364">
            <v>39981.957219692078</v>
          </cell>
          <cell r="H364">
            <v>47334.715330683612</v>
          </cell>
          <cell r="I364">
            <v>37843.274149007484</v>
          </cell>
          <cell r="J364">
            <v>32804.565109629002</v>
          </cell>
          <cell r="K364">
            <v>32498.041665066721</v>
          </cell>
          <cell r="L364">
            <v>31736.91468734232</v>
          </cell>
        </row>
        <row r="365">
          <cell r="A365" t="str">
            <v>R4Z</v>
          </cell>
          <cell r="B365" t="str">
            <v>R4Z91 : Ing. et cad. technico-commerciaux</v>
          </cell>
          <cell r="C365" t="str">
            <v>385c : Ingénieurs et cadres technico-commerciaux des industries de transformations</v>
          </cell>
          <cell r="D365">
            <v>33508.399579330595</v>
          </cell>
          <cell r="E365">
            <v>28322.466972702714</v>
          </cell>
          <cell r="F365">
            <v>33085.362219731389</v>
          </cell>
          <cell r="G365">
            <v>32354.710126568414</v>
          </cell>
          <cell r="H365">
            <v>36569.816959537522</v>
          </cell>
          <cell r="I365">
            <v>38933.310698068526</v>
          </cell>
          <cell r="J365">
            <v>35118.14754246705</v>
          </cell>
          <cell r="K365">
            <v>32730.61821289398</v>
          </cell>
          <cell r="L365">
            <v>32676.432982630755</v>
          </cell>
        </row>
        <row r="366">
          <cell r="A366" t="str">
            <v>R4Z</v>
          </cell>
          <cell r="B366" t="str">
            <v>R4Z91 : Ing. et cad. technico-commerciaux</v>
          </cell>
          <cell r="C366" t="str">
            <v>387a : Ingénieurs et cadres des achats et approvisionnements industriels</v>
          </cell>
          <cell r="D366">
            <v>28597.371590451818</v>
          </cell>
          <cell r="E366">
            <v>12034.897857829585</v>
          </cell>
          <cell r="F366">
            <v>17487.934970182501</v>
          </cell>
          <cell r="G366">
            <v>15332.21229949078</v>
          </cell>
          <cell r="H366">
            <v>14339.665386169532</v>
          </cell>
          <cell r="I366">
            <v>20414.5897282109</v>
          </cell>
          <cell r="J366">
            <v>23722.267553195219</v>
          </cell>
          <cell r="K366">
            <v>35706.009403976299</v>
          </cell>
          <cell r="L366">
            <v>26363.837814183935</v>
          </cell>
        </row>
        <row r="367">
          <cell r="A367" t="str">
            <v>R4Z</v>
          </cell>
          <cell r="B367" t="str">
            <v>R4Z91 : Ing. et cad. technico-commerciaux</v>
          </cell>
          <cell r="C367" t="str">
            <v>388d : Ingénieurs et cadres technico-commerciaux en informatique et télécommunications</v>
          </cell>
          <cell r="D367">
            <v>28617.323375315173</v>
          </cell>
          <cell r="E367">
            <v>30635.949333354558</v>
          </cell>
          <cell r="F367">
            <v>28255.869324205371</v>
          </cell>
          <cell r="G367">
            <v>30945.38608943695</v>
          </cell>
          <cell r="H367">
            <v>27257.012073267193</v>
          </cell>
          <cell r="I367">
            <v>34304.30327091556</v>
          </cell>
          <cell r="J367">
            <v>29332.511176855212</v>
          </cell>
          <cell r="K367">
            <v>27447.173394972597</v>
          </cell>
          <cell r="L367">
            <v>29072.28555411772</v>
          </cell>
        </row>
        <row r="368">
          <cell r="A368" t="str">
            <v>R4Z</v>
          </cell>
          <cell r="B368" t="str">
            <v>R4Z92 : Cadres des magasins</v>
          </cell>
          <cell r="C368" t="str">
            <v>374a : Cadres de l’exploitation des magasins de vente du commerce de détail</v>
          </cell>
          <cell r="D368">
            <v>55990.157143761666</v>
          </cell>
          <cell r="E368">
            <v>48494.031834204798</v>
          </cell>
          <cell r="F368">
            <v>45853.527279270595</v>
          </cell>
          <cell r="G368">
            <v>44685.05114399529</v>
          </cell>
          <cell r="H368">
            <v>57681.912197778111</v>
          </cell>
          <cell r="I368">
            <v>61625.350502341244</v>
          </cell>
          <cell r="J368">
            <v>54172.301946392043</v>
          </cell>
          <cell r="K368">
            <v>57583.292922025619</v>
          </cell>
          <cell r="L368">
            <v>56214.876562867343</v>
          </cell>
        </row>
        <row r="369">
          <cell r="A369" t="str">
            <v>R4Z</v>
          </cell>
          <cell r="B369" t="str">
            <v>R4Z93 : Agents immobiliers, syndics</v>
          </cell>
          <cell r="C369" t="str">
            <v>226c : Agents immobiliers indépendants 0 à 9 salariés</v>
          </cell>
          <cell r="D369">
            <v>33605.711436947851</v>
          </cell>
          <cell r="E369">
            <v>26168.321784018128</v>
          </cell>
          <cell r="F369">
            <v>17919.791563108345</v>
          </cell>
          <cell r="G369">
            <v>25244.977376311537</v>
          </cell>
          <cell r="H369">
            <v>36917.369255254707</v>
          </cell>
          <cell r="I369">
            <v>34216.501658514244</v>
          </cell>
          <cell r="J369">
            <v>40253.725365835788</v>
          </cell>
          <cell r="K369">
            <v>30935.162789628987</v>
          </cell>
          <cell r="L369">
            <v>29628.246155378773</v>
          </cell>
        </row>
        <row r="370">
          <cell r="A370" t="str">
            <v>R4Z</v>
          </cell>
          <cell r="B370" t="str">
            <v>R4Z93 : Agents immobiliers, syndics</v>
          </cell>
          <cell r="C370" t="str">
            <v>376g : Cadres de l’immobilier</v>
          </cell>
          <cell r="D370">
            <v>29365.02624284121</v>
          </cell>
          <cell r="E370">
            <v>17873.541423276438</v>
          </cell>
          <cell r="F370">
            <v>15624.057164933882</v>
          </cell>
          <cell r="G370">
            <v>14529.61219186294</v>
          </cell>
          <cell r="H370">
            <v>24117.866159771995</v>
          </cell>
          <cell r="I370">
            <v>31274.973869569239</v>
          </cell>
          <cell r="J370">
            <v>30618.189246771377</v>
          </cell>
          <cell r="K370">
            <v>26844.24766842906</v>
          </cell>
          <cell r="L370">
            <v>30632.6418133232</v>
          </cell>
        </row>
        <row r="371">
          <cell r="A371" t="str">
            <v>S0Z</v>
          </cell>
          <cell r="B371" t="str">
            <v>S0Z20 : Apprentis et ONQ alimentation (hors IAA)</v>
          </cell>
          <cell r="C371" t="str">
            <v>215d : Autres artisans de l’alimentation 0 à 9 salariés</v>
          </cell>
          <cell r="D371">
            <v>7115.1756300608204</v>
          </cell>
          <cell r="E371">
            <v>3317.8560340636182</v>
          </cell>
          <cell r="F371">
            <v>5828.1149001080157</v>
          </cell>
          <cell r="G371">
            <v>8139.6295871115599</v>
          </cell>
          <cell r="H371">
            <v>4692.343960359447</v>
          </cell>
          <cell r="I371">
            <v>6650.5616417153706</v>
          </cell>
          <cell r="J371">
            <v>5192.9024024057762</v>
          </cell>
          <cell r="K371">
            <v>8623.5242344690596</v>
          </cell>
          <cell r="L371">
            <v>7529.1002533076244</v>
          </cell>
        </row>
        <row r="372">
          <cell r="A372" t="str">
            <v>S0Z</v>
          </cell>
          <cell r="B372" t="str">
            <v>S0Z20 : Apprentis et ONQ alimentation (hors IAA)</v>
          </cell>
          <cell r="C372" t="str">
            <v>683a : Apprentis boulangers, bouchers, charcutiers</v>
          </cell>
          <cell r="D372">
            <v>30430.404970684856</v>
          </cell>
          <cell r="E372">
            <v>27626.398470416749</v>
          </cell>
          <cell r="F372">
            <v>17769.715601780325</v>
          </cell>
          <cell r="G372">
            <v>25195.36334905697</v>
          </cell>
          <cell r="H372">
            <v>23892.271800014321</v>
          </cell>
          <cell r="I372">
            <v>28066.011950647404</v>
          </cell>
          <cell r="J372">
            <v>32812.15076439437</v>
          </cell>
          <cell r="K372">
            <v>31826.27200329705</v>
          </cell>
          <cell r="L372">
            <v>26652.792144363149</v>
          </cell>
        </row>
        <row r="373">
          <cell r="A373" t="str">
            <v>S0Z</v>
          </cell>
          <cell r="B373" t="str">
            <v>S0Z40 : Bouchers</v>
          </cell>
          <cell r="C373" t="str">
            <v>215b : Artisans bouchers 0 à 9 salariés</v>
          </cell>
          <cell r="D373">
            <v>17396.92092728135</v>
          </cell>
          <cell r="E373">
            <v>26822.930492141648</v>
          </cell>
          <cell r="F373">
            <v>18787.718026364681</v>
          </cell>
          <cell r="G373">
            <v>21128.876614780762</v>
          </cell>
          <cell r="H373">
            <v>28557.492494898084</v>
          </cell>
          <cell r="I373">
            <v>21662.39765902601</v>
          </cell>
          <cell r="J373">
            <v>14680.35579517009</v>
          </cell>
          <cell r="K373">
            <v>21016.614729061686</v>
          </cell>
          <cell r="L373">
            <v>16493.792257612284</v>
          </cell>
        </row>
        <row r="374">
          <cell r="A374" t="str">
            <v>S0Z</v>
          </cell>
          <cell r="B374" t="str">
            <v>S0Z40 : Bouchers</v>
          </cell>
          <cell r="C374" t="str">
            <v>625d : Opérateurs de la transformation des viandes</v>
          </cell>
          <cell r="D374">
            <v>41806.230835136761</v>
          </cell>
          <cell r="E374">
            <v>42200.153887689659</v>
          </cell>
          <cell r="F374">
            <v>31347.878829258399</v>
          </cell>
          <cell r="G374">
            <v>43309.448446184055</v>
          </cell>
          <cell r="H374">
            <v>36292.690163433283</v>
          </cell>
          <cell r="I374">
            <v>36212.679223936015</v>
          </cell>
          <cell r="J374">
            <v>32624.732883530909</v>
          </cell>
          <cell r="K374">
            <v>49073.796847511767</v>
          </cell>
          <cell r="L374">
            <v>43720.162774367614</v>
          </cell>
        </row>
        <row r="375">
          <cell r="A375" t="str">
            <v>S0Z</v>
          </cell>
          <cell r="B375" t="str">
            <v>S0Z40 : Bouchers</v>
          </cell>
          <cell r="C375" t="str">
            <v>636a : Bouchers (sauf industrie de la viande)</v>
          </cell>
          <cell r="D375">
            <v>38083.891896342211</v>
          </cell>
          <cell r="E375">
            <v>43790.23745405463</v>
          </cell>
          <cell r="F375">
            <v>45019.325673308587</v>
          </cell>
          <cell r="G375">
            <v>40001.426125581354</v>
          </cell>
          <cell r="H375">
            <v>41163.401187101605</v>
          </cell>
          <cell r="I375">
            <v>50256.816019488928</v>
          </cell>
          <cell r="J375">
            <v>44625.300589365113</v>
          </cell>
          <cell r="K375">
            <v>36680.56451169966</v>
          </cell>
          <cell r="L375">
            <v>32945.810587961852</v>
          </cell>
        </row>
        <row r="376">
          <cell r="A376" t="str">
            <v>S0Z</v>
          </cell>
          <cell r="B376" t="str">
            <v>S0Z41 : Charcutiers, traiteurs</v>
          </cell>
          <cell r="C376" t="str">
            <v>215c : Artisans charcutiers 0 à 9 salariés</v>
          </cell>
          <cell r="D376">
            <v>6454.6298931100328</v>
          </cell>
          <cell r="E376">
            <v>7185.9556544930183</v>
          </cell>
          <cell r="F376">
            <v>8110.7433093138488</v>
          </cell>
          <cell r="G376">
            <v>5656.4230297251052</v>
          </cell>
          <cell r="H376">
            <v>2724.6003888736268</v>
          </cell>
          <cell r="I376">
            <v>5723.1138457473016</v>
          </cell>
          <cell r="J376">
            <v>5625.3770952692039</v>
          </cell>
          <cell r="K376">
            <v>6087.7783497789769</v>
          </cell>
          <cell r="L376">
            <v>7650.7342342819175</v>
          </cell>
        </row>
        <row r="377">
          <cell r="A377" t="str">
            <v>S0Z</v>
          </cell>
          <cell r="B377" t="str">
            <v>S0Z41 : Charcutiers, traiteurs</v>
          </cell>
          <cell r="C377" t="str">
            <v>636b : Charcutiers (sauf industrie de la viande)</v>
          </cell>
          <cell r="D377">
            <v>9192.6465877549344</v>
          </cell>
          <cell r="E377">
            <v>12333.382146952692</v>
          </cell>
          <cell r="F377">
            <v>13162.680683028933</v>
          </cell>
          <cell r="G377">
            <v>8815.6756079727111</v>
          </cell>
          <cell r="H377">
            <v>9185.50511002852</v>
          </cell>
          <cell r="I377">
            <v>7775.8980957570311</v>
          </cell>
          <cell r="J377">
            <v>7086.8652643958922</v>
          </cell>
          <cell r="K377">
            <v>8683.0987331205197</v>
          </cell>
          <cell r="L377">
            <v>11807.975765748391</v>
          </cell>
        </row>
        <row r="378">
          <cell r="A378" t="str">
            <v>S0Z</v>
          </cell>
          <cell r="B378" t="str">
            <v>S0Z42 : Boulangers, pâtissiers</v>
          </cell>
          <cell r="C378" t="str">
            <v>215a : Artisans boulangers, pâtissiers 0 à 9 salariés</v>
          </cell>
          <cell r="D378">
            <v>38262.28946830902</v>
          </cell>
          <cell r="E378">
            <v>44354.413080085775</v>
          </cell>
          <cell r="F378">
            <v>39224.609149193813</v>
          </cell>
          <cell r="G378">
            <v>46646.649630610635</v>
          </cell>
          <cell r="H378">
            <v>52561.297200436609</v>
          </cell>
          <cell r="I378">
            <v>52069.867595948461</v>
          </cell>
          <cell r="J378">
            <v>39310.939105261416</v>
          </cell>
          <cell r="K378">
            <v>39520.645622022384</v>
          </cell>
          <cell r="L378">
            <v>35955.283677643245</v>
          </cell>
        </row>
        <row r="379">
          <cell r="A379" t="str">
            <v>S0Z</v>
          </cell>
          <cell r="B379" t="str">
            <v>S0Z42 : Boulangers, pâtissiers</v>
          </cell>
          <cell r="C379" t="str">
            <v>636c : Boulangers, pâtissiers (sauf activité industrielle)</v>
          </cell>
          <cell r="D379">
            <v>61059.381947715614</v>
          </cell>
          <cell r="E379">
            <v>49690.11861951575</v>
          </cell>
          <cell r="F379">
            <v>57343.09056959756</v>
          </cell>
          <cell r="G379">
            <v>63238.468850459649</v>
          </cell>
          <cell r="H379">
            <v>59018.406640684974</v>
          </cell>
          <cell r="I379">
            <v>66599.836287450016</v>
          </cell>
          <cell r="J379">
            <v>61277.721233607939</v>
          </cell>
          <cell r="K379">
            <v>61517.313681391264</v>
          </cell>
          <cell r="L379">
            <v>60383.110928147631</v>
          </cell>
        </row>
        <row r="380">
          <cell r="A380" t="str">
            <v>S1Z</v>
          </cell>
          <cell r="B380" t="str">
            <v>S1Z20 : Aides de cuisine, emp. polyv. rest.</v>
          </cell>
          <cell r="C380" t="str">
            <v>561d : Aides de cuisine, apprentis de cuisine et employés polyvalents de la restauration</v>
          </cell>
          <cell r="D380">
            <v>101230.85110926929</v>
          </cell>
          <cell r="E380">
            <v>92705.884196058789</v>
          </cell>
          <cell r="F380">
            <v>87221.761569927447</v>
          </cell>
          <cell r="G380">
            <v>100176.41272229547</v>
          </cell>
          <cell r="H380">
            <v>114646.58923493305</v>
          </cell>
          <cell r="I380">
            <v>114231.46790074086</v>
          </cell>
          <cell r="J380">
            <v>98745.201360894091</v>
          </cell>
          <cell r="K380">
            <v>102473.79829743315</v>
          </cell>
          <cell r="L380">
            <v>102473.55366948061</v>
          </cell>
        </row>
        <row r="381">
          <cell r="A381" t="str">
            <v>S1Z</v>
          </cell>
          <cell r="B381" t="str">
            <v>S1Z40 : Cuisiniers</v>
          </cell>
          <cell r="C381" t="str">
            <v>636d : Cuisiniers et commis de cuisine</v>
          </cell>
          <cell r="D381">
            <v>208417.52282628347</v>
          </cell>
          <cell r="E381">
            <v>194398.15456325299</v>
          </cell>
          <cell r="F381">
            <v>199159.7514857171</v>
          </cell>
          <cell r="G381">
            <v>196436.3240065719</v>
          </cell>
          <cell r="H381">
            <v>198505.51320865232</v>
          </cell>
          <cell r="I381">
            <v>196572.14862008404</v>
          </cell>
          <cell r="J381">
            <v>187582.27821230498</v>
          </cell>
          <cell r="K381">
            <v>215083.79580947518</v>
          </cell>
          <cell r="L381">
            <v>222586.49445707028</v>
          </cell>
        </row>
        <row r="382">
          <cell r="A382" t="str">
            <v>S1Z</v>
          </cell>
          <cell r="B382" t="str">
            <v>S1Z80 : Chefs cuisiniers</v>
          </cell>
          <cell r="C382" t="str">
            <v>488a : Maîtrise de restauration : cuisine/production</v>
          </cell>
          <cell r="D382">
            <v>19747.557160602228</v>
          </cell>
          <cell r="E382">
            <v>19991.605182102925</v>
          </cell>
          <cell r="F382">
            <v>22582.200443669717</v>
          </cell>
          <cell r="G382">
            <v>12231.310328690975</v>
          </cell>
          <cell r="H382">
            <v>19905.899568052955</v>
          </cell>
          <cell r="I382">
            <v>28342.151766997478</v>
          </cell>
          <cell r="J382">
            <v>15600.295446963168</v>
          </cell>
          <cell r="K382">
            <v>19521.583918597233</v>
          </cell>
          <cell r="L382">
            <v>24120.792116246277</v>
          </cell>
        </row>
        <row r="383">
          <cell r="A383" t="str">
            <v>S2Z</v>
          </cell>
          <cell r="B383" t="str">
            <v>S2Z60 : Employés de l'hôtellerie</v>
          </cell>
          <cell r="C383" t="str">
            <v>561e : Employés de l’hôtellerie : réception et hall</v>
          </cell>
          <cell r="D383">
            <v>35128.370509135508</v>
          </cell>
          <cell r="E383">
            <v>27850.471663709977</v>
          </cell>
          <cell r="F383">
            <v>30432.397665622269</v>
          </cell>
          <cell r="G383">
            <v>30762.580644711339</v>
          </cell>
          <cell r="H383">
            <v>32716.466007391165</v>
          </cell>
          <cell r="I383">
            <v>33249.719633162909</v>
          </cell>
          <cell r="J383">
            <v>34126.734546852116</v>
          </cell>
          <cell r="K383">
            <v>34493.965996226063</v>
          </cell>
          <cell r="L383">
            <v>36764.410984328337</v>
          </cell>
        </row>
        <row r="384">
          <cell r="A384" t="str">
            <v>S2Z</v>
          </cell>
          <cell r="B384" t="str">
            <v>S2Z60 : Employés de l'hôtellerie</v>
          </cell>
          <cell r="C384" t="str">
            <v>561f : Employés d’étage et employés polyvalents de l’hôtellerie</v>
          </cell>
          <cell r="D384">
            <v>48488.462271023389</v>
          </cell>
          <cell r="E384">
            <v>43617.720130726368</v>
          </cell>
          <cell r="F384">
            <v>38723.540268286255</v>
          </cell>
          <cell r="G384">
            <v>44186.163317382488</v>
          </cell>
          <cell r="H384">
            <v>53508.036982172773</v>
          </cell>
          <cell r="I384">
            <v>50317.43641525205</v>
          </cell>
          <cell r="J384">
            <v>48630.712767865822</v>
          </cell>
          <cell r="K384">
            <v>45200.840007815859</v>
          </cell>
          <cell r="L384">
            <v>51633.834037388486</v>
          </cell>
        </row>
        <row r="385">
          <cell r="A385" t="str">
            <v>S2Z</v>
          </cell>
          <cell r="B385" t="str">
            <v>S2Z61 : Serveurs de cafés restaurants</v>
          </cell>
          <cell r="C385" t="str">
            <v>561a : Serveurs, commis de restaurant, garçons (bar, brasserie, café ou restaurant)</v>
          </cell>
          <cell r="D385">
            <v>227130.82671553467</v>
          </cell>
          <cell r="E385">
            <v>208773.12639370689</v>
          </cell>
          <cell r="F385">
            <v>221478.8733312602</v>
          </cell>
          <cell r="G385">
            <v>206695.25707736687</v>
          </cell>
          <cell r="H385">
            <v>214427.79771550646</v>
          </cell>
          <cell r="I385">
            <v>220196.15391766219</v>
          </cell>
          <cell r="J385">
            <v>217223.6732386548</v>
          </cell>
          <cell r="K385">
            <v>222981.24361514265</v>
          </cell>
          <cell r="L385">
            <v>241187.56329280656</v>
          </cell>
        </row>
        <row r="386">
          <cell r="A386" t="str">
            <v>S2Z</v>
          </cell>
          <cell r="B386" t="str">
            <v>S2Z80 : Maîtres d'hôtel</v>
          </cell>
          <cell r="C386" t="str">
            <v>468a : Maîtrise de restauration : salle et service</v>
          </cell>
          <cell r="D386">
            <v>32840.284441153461</v>
          </cell>
          <cell r="E386">
            <v>25682.078395382054</v>
          </cell>
          <cell r="F386">
            <v>30539.334310743012</v>
          </cell>
          <cell r="G386">
            <v>37804.318655313356</v>
          </cell>
          <cell r="H386">
            <v>37602.210685510618</v>
          </cell>
          <cell r="I386">
            <v>31881.497668771939</v>
          </cell>
          <cell r="J386">
            <v>29098.019589432373</v>
          </cell>
          <cell r="K386">
            <v>32928.951619171617</v>
          </cell>
          <cell r="L386">
            <v>36493.882114856387</v>
          </cell>
        </row>
        <row r="387">
          <cell r="A387" t="str">
            <v>S2Z</v>
          </cell>
          <cell r="B387" t="str">
            <v>S2Z81 : Maîtrise de l'hôtellerie</v>
          </cell>
          <cell r="C387" t="str">
            <v>468b : Maîtrise de l’hébergement : hall et étages</v>
          </cell>
          <cell r="D387">
            <v>11682.747236436342</v>
          </cell>
          <cell r="E387">
            <v>10671.081063539115</v>
          </cell>
          <cell r="F387">
            <v>12220.742238884332</v>
          </cell>
          <cell r="G387">
            <v>14662.995180644522</v>
          </cell>
          <cell r="H387">
            <v>19952.205181672216</v>
          </cell>
          <cell r="I387">
            <v>16390.19483636821</v>
          </cell>
          <cell r="J387">
            <v>13745.981474804305</v>
          </cell>
          <cell r="K387">
            <v>7870.9766522030377</v>
          </cell>
          <cell r="L387">
            <v>13431.283582301683</v>
          </cell>
        </row>
        <row r="388">
          <cell r="A388" t="str">
            <v>S3Z</v>
          </cell>
          <cell r="B388" t="str">
            <v>S3Z00 : Patrons d'hôtels, cafés, restaurants</v>
          </cell>
          <cell r="C388" t="str">
            <v>224a : Exploitants de petit restaurant, café-restaurant 0 à 2 salariés</v>
          </cell>
          <cell r="D388">
            <v>108246.10190383713</v>
          </cell>
          <cell r="E388">
            <v>94172.863397392211</v>
          </cell>
          <cell r="F388">
            <v>90239.352039959005</v>
          </cell>
          <cell r="G388">
            <v>89636.076217853566</v>
          </cell>
          <cell r="H388">
            <v>100547.45198435626</v>
          </cell>
          <cell r="I388">
            <v>92042.000084516199</v>
          </cell>
          <cell r="J388">
            <v>100007.22677572962</v>
          </cell>
          <cell r="K388">
            <v>108747.61811692518</v>
          </cell>
          <cell r="L388">
            <v>115983.46081885659</v>
          </cell>
        </row>
        <row r="389">
          <cell r="A389" t="str">
            <v>S3Z</v>
          </cell>
          <cell r="B389" t="str">
            <v>S3Z00 : Patrons d'hôtels, cafés, restaurants</v>
          </cell>
          <cell r="C389" t="str">
            <v>224b : Exploitants de petit café, débit de boisson, associé ou non à une autre activité hors resto 0 à 2 salariés</v>
          </cell>
          <cell r="D389">
            <v>25069.946646950604</v>
          </cell>
          <cell r="E389">
            <v>37452.516416558305</v>
          </cell>
          <cell r="F389">
            <v>38472.958245433874</v>
          </cell>
          <cell r="G389">
            <v>37863.140664959617</v>
          </cell>
          <cell r="H389">
            <v>32730.856349114925</v>
          </cell>
          <cell r="I389">
            <v>31450.908194813106</v>
          </cell>
          <cell r="J389">
            <v>34231.662831319249</v>
          </cell>
          <cell r="K389">
            <v>21447.46523542358</v>
          </cell>
          <cell r="L389">
            <v>19530.711874108991</v>
          </cell>
        </row>
        <row r="390">
          <cell r="A390" t="str">
            <v>S3Z</v>
          </cell>
          <cell r="B390" t="str">
            <v>S3Z00 : Patrons d'hôtels, cafés, restaurants</v>
          </cell>
          <cell r="C390" t="str">
            <v>224c : Exploitants de petit hôtel, hôtel-restaurant 0 à 2 salariés</v>
          </cell>
          <cell r="D390">
            <v>23041.949383606549</v>
          </cell>
          <cell r="E390">
            <v>26949.567454383738</v>
          </cell>
          <cell r="F390">
            <v>29285.270124791019</v>
          </cell>
          <cell r="G390">
            <v>32236.136033488077</v>
          </cell>
          <cell r="H390">
            <v>22638.538287962689</v>
          </cell>
          <cell r="I390">
            <v>21332.146509826922</v>
          </cell>
          <cell r="J390">
            <v>25570.653834257177</v>
          </cell>
          <cell r="K390">
            <v>22621.232011023334</v>
          </cell>
          <cell r="L390">
            <v>20933.962305539131</v>
          </cell>
        </row>
        <row r="391">
          <cell r="A391" t="str">
            <v>S3Z</v>
          </cell>
          <cell r="B391" t="str">
            <v>S3Z00 : Patrons d'hôtels, cafés, restaurants</v>
          </cell>
          <cell r="C391" t="str">
            <v>224d : Exploitants de café, restaurant, hôtel 3 à 9 salariés</v>
          </cell>
          <cell r="D391">
            <v>13207.281119223024</v>
          </cell>
          <cell r="E391">
            <v>10289.977344311443</v>
          </cell>
          <cell r="F391">
            <v>15402.714924435359</v>
          </cell>
          <cell r="G391">
            <v>18640.996037345667</v>
          </cell>
          <cell r="H391">
            <v>17559.164517522811</v>
          </cell>
          <cell r="I391">
            <v>12897.931106299748</v>
          </cell>
          <cell r="J391">
            <v>12205.070078572826</v>
          </cell>
          <cell r="K391">
            <v>9529.830240124953</v>
          </cell>
          <cell r="L391">
            <v>17886.943038971298</v>
          </cell>
        </row>
        <row r="392">
          <cell r="A392" t="str">
            <v>S3Z</v>
          </cell>
          <cell r="B392" t="str">
            <v>S3Z90 : Cadres hôtellerie et restauration</v>
          </cell>
          <cell r="C392" t="str">
            <v>377a : Cadres de l’hôtellerie et de la restauration</v>
          </cell>
          <cell r="D392">
            <v>33282.732558613432</v>
          </cell>
          <cell r="E392">
            <v>23333.389865951089</v>
          </cell>
          <cell r="F392">
            <v>25963.683001296849</v>
          </cell>
          <cell r="G392">
            <v>30954.889600619274</v>
          </cell>
          <cell r="H392">
            <v>35540.480052871775</v>
          </cell>
          <cell r="I392">
            <v>37042.204105044002</v>
          </cell>
          <cell r="J392">
            <v>31477.341281685243</v>
          </cell>
          <cell r="K392">
            <v>31376.509458577017</v>
          </cell>
          <cell r="L392">
            <v>36994.346935578018</v>
          </cell>
        </row>
        <row r="393">
          <cell r="A393" t="str">
            <v>S3Z</v>
          </cell>
          <cell r="B393" t="str">
            <v>S3Z90 : Cadres hôtellerie et restauration</v>
          </cell>
          <cell r="C393" t="str">
            <v>488b : Maîtrise de restauration : gestion d’établissement</v>
          </cell>
          <cell r="D393">
            <v>10229.052295468049</v>
          </cell>
          <cell r="E393">
            <v>6555.8118067428904</v>
          </cell>
          <cell r="F393">
            <v>4555.3911247007582</v>
          </cell>
          <cell r="G393">
            <v>6981.3752427602585</v>
          </cell>
          <cell r="H393">
            <v>7622.3094356338961</v>
          </cell>
          <cell r="I393">
            <v>6823.3934475635588</v>
          </cell>
          <cell r="J393">
            <v>6680.3468096037041</v>
          </cell>
          <cell r="K393">
            <v>10724.346918470743</v>
          </cell>
          <cell r="L393">
            <v>13282.463158329701</v>
          </cell>
        </row>
        <row r="394">
          <cell r="A394" t="str">
            <v>T0Z</v>
          </cell>
          <cell r="B394" t="str">
            <v>T0Z60 : Coiffeurs, esthéticiens</v>
          </cell>
          <cell r="C394" t="str">
            <v>217c : Artisans coiffeurs, manucures, esthéticiens 0 à 9 salariés</v>
          </cell>
          <cell r="D394">
            <v>86147.851962999528</v>
          </cell>
          <cell r="E394">
            <v>69158.485052960881</v>
          </cell>
          <cell r="F394">
            <v>65855.301540779867</v>
          </cell>
          <cell r="G394">
            <v>77359.839619671082</v>
          </cell>
          <cell r="H394">
            <v>79608.825628492341</v>
          </cell>
          <cell r="I394">
            <v>78999.91571250424</v>
          </cell>
          <cell r="J394">
            <v>78270.971026428786</v>
          </cell>
          <cell r="K394">
            <v>80258.115843853535</v>
          </cell>
          <cell r="L394">
            <v>99914.469018716278</v>
          </cell>
        </row>
        <row r="395">
          <cell r="A395" t="str">
            <v>T0Z</v>
          </cell>
          <cell r="B395" t="str">
            <v>T0Z60 : Coiffeurs, esthéticiens</v>
          </cell>
          <cell r="C395" t="str">
            <v>562a : Manucures, esthéticiens (salariés)</v>
          </cell>
          <cell r="D395">
            <v>29500.045748126067</v>
          </cell>
          <cell r="E395">
            <v>24940.370226692499</v>
          </cell>
          <cell r="F395">
            <v>28062.944664392777</v>
          </cell>
          <cell r="G395">
            <v>26893.876943999439</v>
          </cell>
          <cell r="H395">
            <v>25042.976915790605</v>
          </cell>
          <cell r="I395">
            <v>25305.208084409805</v>
          </cell>
          <cell r="J395">
            <v>24257.122092767218</v>
          </cell>
          <cell r="K395">
            <v>31957.019359529808</v>
          </cell>
          <cell r="L395">
            <v>32285.995792081172</v>
          </cell>
        </row>
        <row r="396">
          <cell r="A396" t="str">
            <v>T0Z</v>
          </cell>
          <cell r="B396" t="str">
            <v>T0Z60 : Coiffeurs, esthéticiens</v>
          </cell>
          <cell r="C396" t="str">
            <v>562b : Coiffeurs salariés</v>
          </cell>
          <cell r="D396">
            <v>107373.51947053043</v>
          </cell>
          <cell r="E396">
            <v>99101.190552570799</v>
          </cell>
          <cell r="F396">
            <v>99927.591332969969</v>
          </cell>
          <cell r="G396">
            <v>107314.50054139193</v>
          </cell>
          <cell r="H396">
            <v>101034.70133811896</v>
          </cell>
          <cell r="I396">
            <v>105255.75065202628</v>
          </cell>
          <cell r="J396">
            <v>110051.25749454813</v>
          </cell>
          <cell r="K396">
            <v>106620.69868132051</v>
          </cell>
          <cell r="L396">
            <v>105448.60223572266</v>
          </cell>
        </row>
        <row r="397">
          <cell r="A397" t="str">
            <v>T1Z</v>
          </cell>
          <cell r="B397" t="str">
            <v>T1Z60 : Employés de maison</v>
          </cell>
          <cell r="C397" t="str">
            <v>563c : Employés de maison et personnels de ménage chez des particuliers</v>
          </cell>
          <cell r="D397">
            <v>248963.02383104651</v>
          </cell>
          <cell r="E397">
            <v>256689.75362078584</v>
          </cell>
          <cell r="F397">
            <v>270566.41657919233</v>
          </cell>
          <cell r="G397">
            <v>253217.60059599805</v>
          </cell>
          <cell r="H397">
            <v>240770.14593816886</v>
          </cell>
          <cell r="I397">
            <v>237213.60923214932</v>
          </cell>
          <cell r="J397">
            <v>247200.1704857327</v>
          </cell>
          <cell r="K397">
            <v>245936.59491602864</v>
          </cell>
          <cell r="L397">
            <v>253752.30609137818</v>
          </cell>
        </row>
        <row r="398">
          <cell r="A398" t="str">
            <v>T2A</v>
          </cell>
          <cell r="B398" t="str">
            <v>T2A60 : Aides à domicile</v>
          </cell>
          <cell r="C398" t="str">
            <v>563b : Aides à domicile, aides ménagères, travailleuses familiales</v>
          </cell>
          <cell r="D398">
            <v>525860.60348138807</v>
          </cell>
          <cell r="E398">
            <v>353402.70718012354</v>
          </cell>
          <cell r="F398">
            <v>393246.81818700768</v>
          </cell>
          <cell r="G398">
            <v>419241.29165443219</v>
          </cell>
          <cell r="H398">
            <v>445275.20689972537</v>
          </cell>
          <cell r="I398">
            <v>468289.63324985898</v>
          </cell>
          <cell r="J398">
            <v>501711.93475753977</v>
          </cell>
          <cell r="K398">
            <v>535084.75227931119</v>
          </cell>
          <cell r="L398">
            <v>540785.12340731302</v>
          </cell>
        </row>
        <row r="399">
          <cell r="A399" t="str">
            <v>T2B</v>
          </cell>
          <cell r="B399" t="str">
            <v>T2B60 : Assistantes maternelles</v>
          </cell>
          <cell r="C399" t="str">
            <v>563a : Assistantes maternelles, gardiennes d’enfants, familles d’accueil</v>
          </cell>
          <cell r="D399">
            <v>430232.28461609781</v>
          </cell>
          <cell r="E399">
            <v>388876.10161371349</v>
          </cell>
          <cell r="F399">
            <v>425569.00895395479</v>
          </cell>
          <cell r="G399">
            <v>423973.07762735756</v>
          </cell>
          <cell r="H399">
            <v>407725.23424673674</v>
          </cell>
          <cell r="I399">
            <v>410932.78633472417</v>
          </cell>
          <cell r="J399">
            <v>421591.62554946565</v>
          </cell>
          <cell r="K399">
            <v>416778.40706552786</v>
          </cell>
          <cell r="L399">
            <v>452326.82123330003</v>
          </cell>
        </row>
        <row r="400">
          <cell r="A400" t="str">
            <v>T3Z</v>
          </cell>
          <cell r="B400" t="str">
            <v>T3Z60 : Concierges</v>
          </cell>
          <cell r="C400" t="str">
            <v>564a : Concierges, gardiens d’immeubles</v>
          </cell>
          <cell r="D400">
            <v>59921.235307233139</v>
          </cell>
          <cell r="E400">
            <v>52366.178779773094</v>
          </cell>
          <cell r="F400">
            <v>58938.622553834568</v>
          </cell>
          <cell r="G400">
            <v>66799.41214861245</v>
          </cell>
          <cell r="H400">
            <v>62695.328225994424</v>
          </cell>
          <cell r="I400">
            <v>64363.070712149944</v>
          </cell>
          <cell r="J400">
            <v>70152.256584367075</v>
          </cell>
          <cell r="K400">
            <v>50018.494580543476</v>
          </cell>
          <cell r="L400">
            <v>59592.954756788859</v>
          </cell>
        </row>
        <row r="401">
          <cell r="A401" t="str">
            <v>T3Z</v>
          </cell>
          <cell r="B401" t="str">
            <v>T3Z61 : Agents de sécurité et surveillance</v>
          </cell>
          <cell r="C401" t="str">
            <v>534a : Agents civils de sécurité et de surveillance</v>
          </cell>
          <cell r="D401">
            <v>136719.43599852841</v>
          </cell>
          <cell r="E401">
            <v>126441.32320568085</v>
          </cell>
          <cell r="F401">
            <v>128207.80078955939</v>
          </cell>
          <cell r="G401">
            <v>122892.45578379856</v>
          </cell>
          <cell r="H401">
            <v>124828.94688871726</v>
          </cell>
          <cell r="I401">
            <v>127277.95027413291</v>
          </cell>
          <cell r="J401">
            <v>141507.99646994579</v>
          </cell>
          <cell r="K401">
            <v>142622.77123788901</v>
          </cell>
          <cell r="L401">
            <v>126027.54028775041</v>
          </cell>
        </row>
        <row r="402">
          <cell r="A402" t="str">
            <v>T3Z</v>
          </cell>
          <cell r="B402" t="str">
            <v>T3Z61 : Agents de sécurité et surveillance</v>
          </cell>
          <cell r="C402" t="str">
            <v>534b : Convoyeurs de fonds, gardes du corps, enquêteurs privés et métiers assimilés (salariés)</v>
          </cell>
          <cell r="D402">
            <v>7944.935249898117</v>
          </cell>
          <cell r="E402">
            <v>13835.229978639127</v>
          </cell>
          <cell r="F402">
            <v>12357.434217969625</v>
          </cell>
          <cell r="G402">
            <v>6388.305747051626</v>
          </cell>
          <cell r="H402">
            <v>7163.5846502615705</v>
          </cell>
          <cell r="I402">
            <v>13728.308585374303</v>
          </cell>
          <cell r="J402">
            <v>8058.9678503660789</v>
          </cell>
          <cell r="K402">
            <v>7280.3696056815306</v>
          </cell>
          <cell r="L402">
            <v>8495.4682936467434</v>
          </cell>
        </row>
        <row r="403">
          <cell r="A403" t="str">
            <v>T4Z</v>
          </cell>
          <cell r="B403" t="str">
            <v>T4Z60 : Agents d'entretien de locaux</v>
          </cell>
          <cell r="C403" t="str">
            <v>217e : Artisans des services divers 0 à 9 salariés</v>
          </cell>
          <cell r="D403">
            <v>12207.775447141559</v>
          </cell>
          <cell r="E403">
            <v>10914.026538092923</v>
          </cell>
          <cell r="F403">
            <v>10882.099143068086</v>
          </cell>
          <cell r="G403">
            <v>10622.078014391434</v>
          </cell>
          <cell r="H403">
            <v>8791.0521608485742</v>
          </cell>
          <cell r="I403">
            <v>9852.9539694450596</v>
          </cell>
          <cell r="J403">
            <v>9500.7507917315925</v>
          </cell>
          <cell r="K403">
            <v>10735.620166013101</v>
          </cell>
          <cell r="L403">
            <v>16386.955383679979</v>
          </cell>
        </row>
        <row r="404">
          <cell r="A404" t="str">
            <v>T4Z</v>
          </cell>
          <cell r="B404" t="str">
            <v>T4Z60 : Agents d'entretien de locaux</v>
          </cell>
          <cell r="C404" t="str">
            <v>525a : Agents de service des établissements primaires</v>
          </cell>
          <cell r="D404">
            <v>141532.32359271197</v>
          </cell>
          <cell r="E404">
            <v>144412.19807414085</v>
          </cell>
          <cell r="F404">
            <v>132328.23659481478</v>
          </cell>
          <cell r="G404">
            <v>132244.1311187078</v>
          </cell>
          <cell r="H404">
            <v>151935.53631412753</v>
          </cell>
          <cell r="I404">
            <v>143010.95067687012</v>
          </cell>
          <cell r="J404">
            <v>140335.62310468816</v>
          </cell>
          <cell r="K404">
            <v>138287.76140797455</v>
          </cell>
          <cell r="L404">
            <v>145973.58626547322</v>
          </cell>
        </row>
        <row r="405">
          <cell r="A405" t="str">
            <v>T4Z</v>
          </cell>
          <cell r="B405" t="str">
            <v>T4Z60 : Agents d'entretien de locaux</v>
          </cell>
          <cell r="C405" t="str">
            <v>525b : Agents de service des autres établissements d’enseignement</v>
          </cell>
          <cell r="D405">
            <v>76263.876586967177</v>
          </cell>
          <cell r="E405">
            <v>82229.864123028936</v>
          </cell>
          <cell r="F405">
            <v>82973.312678401227</v>
          </cell>
          <cell r="G405">
            <v>85594.463130939985</v>
          </cell>
          <cell r="H405">
            <v>79099.867998569171</v>
          </cell>
          <cell r="I405">
            <v>77458.198646390505</v>
          </cell>
          <cell r="J405">
            <v>77184.731248859796</v>
          </cell>
          <cell r="K405">
            <v>79252.038415561823</v>
          </cell>
          <cell r="L405">
            <v>72354.860096479912</v>
          </cell>
        </row>
        <row r="406">
          <cell r="A406" t="str">
            <v>T4Z</v>
          </cell>
          <cell r="B406" t="str">
            <v>T4Z60 : Agents d'entretien de locaux</v>
          </cell>
          <cell r="C406" t="str">
            <v>525c : Agents de service de la fonction publique (sauf écoles, hôpitaux)</v>
          </cell>
          <cell r="D406">
            <v>331187.23981162853</v>
          </cell>
          <cell r="E406">
            <v>297918.81116066827</v>
          </cell>
          <cell r="F406">
            <v>302495.88743858907</v>
          </cell>
          <cell r="G406">
            <v>309664.98397476581</v>
          </cell>
          <cell r="H406">
            <v>297264.95616236061</v>
          </cell>
          <cell r="I406">
            <v>319664.00518568553</v>
          </cell>
          <cell r="J406">
            <v>355121.31396318518</v>
          </cell>
          <cell r="K406">
            <v>320515.72170083009</v>
          </cell>
          <cell r="L406">
            <v>317924.68377087027</v>
          </cell>
        </row>
        <row r="407">
          <cell r="A407" t="str">
            <v>T4Z</v>
          </cell>
          <cell r="B407" t="str">
            <v>T4Z60 : Agents d'entretien de locaux</v>
          </cell>
          <cell r="C407" t="str">
            <v>684a : Nettoyeurs</v>
          </cell>
          <cell r="D407">
            <v>314075.31816109427</v>
          </cell>
          <cell r="E407">
            <v>304148.6816805299</v>
          </cell>
          <cell r="F407">
            <v>305036.59923041903</v>
          </cell>
          <cell r="G407">
            <v>297451.20094520232</v>
          </cell>
          <cell r="H407">
            <v>317631.37828160613</v>
          </cell>
          <cell r="I407">
            <v>344369.06003232306</v>
          </cell>
          <cell r="J407">
            <v>307534.11544477643</v>
          </cell>
          <cell r="K407">
            <v>306790.99325823138</v>
          </cell>
          <cell r="L407">
            <v>327900.84578027501</v>
          </cell>
        </row>
        <row r="408">
          <cell r="A408" t="str">
            <v>T4Z</v>
          </cell>
          <cell r="B408" t="str">
            <v>T4Z61 : Agents de services hospitaliers</v>
          </cell>
          <cell r="C408" t="str">
            <v>525d : Agents de service hospitaliers (de la fonction publique ou du secteur privé)</v>
          </cell>
          <cell r="D408">
            <v>318059.2524203888</v>
          </cell>
          <cell r="E408">
            <v>308368.22653109621</v>
          </cell>
          <cell r="F408">
            <v>301742.49578074884</v>
          </cell>
          <cell r="G408">
            <v>354682.31680820155</v>
          </cell>
          <cell r="H408">
            <v>348367.25610535388</v>
          </cell>
          <cell r="I408">
            <v>330890.40003041446</v>
          </cell>
          <cell r="J408">
            <v>322860.47762150248</v>
          </cell>
          <cell r="K408">
            <v>331579.97705181479</v>
          </cell>
          <cell r="L408">
            <v>299737.30258784903</v>
          </cell>
        </row>
        <row r="409">
          <cell r="A409" t="str">
            <v>T4Z</v>
          </cell>
          <cell r="B409" t="str">
            <v>T4Z62 : Ouvriers assain. et trait. des déchets</v>
          </cell>
          <cell r="C409" t="str">
            <v>628e : Ouvriers qualifiés de l’assainissement et du traitement des déchets</v>
          </cell>
          <cell r="D409">
            <v>17372.030109203974</v>
          </cell>
          <cell r="E409">
            <v>14284.505518846696</v>
          </cell>
          <cell r="F409">
            <v>13573.604317063229</v>
          </cell>
          <cell r="G409">
            <v>9906.9680061241197</v>
          </cell>
          <cell r="H409">
            <v>10098.219426640409</v>
          </cell>
          <cell r="I409">
            <v>14813.772837165992</v>
          </cell>
          <cell r="J409">
            <v>15815.936705377362</v>
          </cell>
          <cell r="K409">
            <v>21857.002706359723</v>
          </cell>
          <cell r="L409">
            <v>14443.150915874836</v>
          </cell>
        </row>
        <row r="410">
          <cell r="A410" t="str">
            <v>T4Z</v>
          </cell>
          <cell r="B410" t="str">
            <v>T4Z62 : Ouvriers assain. et trait. des déchets</v>
          </cell>
          <cell r="C410" t="str">
            <v>684b : Ouvriers non qualifiés de l’assainissement et du traitement des déchets</v>
          </cell>
          <cell r="D410">
            <v>32169.074751486642</v>
          </cell>
          <cell r="E410">
            <v>30467.529319669662</v>
          </cell>
          <cell r="F410">
            <v>37638.877216996036</v>
          </cell>
          <cell r="G410">
            <v>36689.514235281968</v>
          </cell>
          <cell r="H410">
            <v>32824.285583993646</v>
          </cell>
          <cell r="I410">
            <v>31747.84406403255</v>
          </cell>
          <cell r="J410">
            <v>37939.528463944414</v>
          </cell>
          <cell r="K410">
            <v>32356.027429779591</v>
          </cell>
          <cell r="L410">
            <v>26211.668360735926</v>
          </cell>
        </row>
        <row r="411">
          <cell r="A411" t="str">
            <v>T6Z</v>
          </cell>
          <cell r="B411" t="str">
            <v>T6Z61 : Employés des services divers</v>
          </cell>
          <cell r="C411" t="str">
            <v>227c : Astrologues, professionnels de la parapsychologie, guérisseurs 0 à 9 salariés</v>
          </cell>
          <cell r="D411">
            <v>6675.1090464970739</v>
          </cell>
          <cell r="E411">
            <v>2172.1344651890217</v>
          </cell>
          <cell r="F411">
            <v>2752.6031691287931</v>
          </cell>
          <cell r="G411">
            <v>2959.8186649013051</v>
          </cell>
          <cell r="H411">
            <v>3338.650412794761</v>
          </cell>
          <cell r="I411">
            <v>5061.1194723490207</v>
          </cell>
          <cell r="J411">
            <v>6309.0957390287294</v>
          </cell>
          <cell r="K411">
            <v>4782.846931783075</v>
          </cell>
          <cell r="L411">
            <v>8933.38446867942</v>
          </cell>
        </row>
        <row r="412">
          <cell r="A412" t="str">
            <v>T6Z</v>
          </cell>
          <cell r="B412" t="str">
            <v>T6Z61 : Employés des services divers</v>
          </cell>
          <cell r="C412" t="str">
            <v>227d : Autres indépendants divers prestataires de services 0 à 9 salariés</v>
          </cell>
          <cell r="D412">
            <v>100717.05066696349</v>
          </cell>
          <cell r="E412">
            <v>84479.301368497399</v>
          </cell>
          <cell r="F412">
            <v>77165.496419534466</v>
          </cell>
          <cell r="G412">
            <v>71662.550654021659</v>
          </cell>
          <cell r="H412">
            <v>87549.630699069065</v>
          </cell>
          <cell r="I412">
            <v>98659.438263124088</v>
          </cell>
          <cell r="J412">
            <v>102025.85849324541</v>
          </cell>
          <cell r="K412">
            <v>95307.916070033374</v>
          </cell>
          <cell r="L412">
            <v>104817.37743761168</v>
          </cell>
        </row>
        <row r="413">
          <cell r="A413" t="str">
            <v>T6Z</v>
          </cell>
          <cell r="B413" t="str">
            <v>T6Z61 : Employés des services divers</v>
          </cell>
          <cell r="C413" t="str">
            <v>564b : Employés des services divers</v>
          </cell>
          <cell r="D413">
            <v>28329.03462348484</v>
          </cell>
          <cell r="E413">
            <v>21852.308533797561</v>
          </cell>
          <cell r="F413">
            <v>18445.989488417803</v>
          </cell>
          <cell r="G413">
            <v>22272.147859357181</v>
          </cell>
          <cell r="H413">
            <v>23203.849842346499</v>
          </cell>
          <cell r="I413">
            <v>23761.21920478026</v>
          </cell>
          <cell r="J413">
            <v>27968.060362274355</v>
          </cell>
          <cell r="K413">
            <v>31176.580519385279</v>
          </cell>
          <cell r="L413">
            <v>25842.462988794879</v>
          </cell>
        </row>
        <row r="414">
          <cell r="A414" t="str">
            <v>U0Z</v>
          </cell>
          <cell r="B414" t="str">
            <v>U0Z80 : Assistants de communication</v>
          </cell>
          <cell r="C414" t="str">
            <v>464a : Assistants de la publicité, des relations publiques (indépendants ou salariés)</v>
          </cell>
          <cell r="D414">
            <v>32780.015712893997</v>
          </cell>
          <cell r="E414">
            <v>31824.25020227654</v>
          </cell>
          <cell r="F414">
            <v>24941.252022429286</v>
          </cell>
          <cell r="G414">
            <v>21148.621765325093</v>
          </cell>
          <cell r="H414">
            <v>27517.046653595939</v>
          </cell>
          <cell r="I414">
            <v>31310.588157673807</v>
          </cell>
          <cell r="J414">
            <v>39305.724967672031</v>
          </cell>
          <cell r="K414">
            <v>30893.58425394848</v>
          </cell>
          <cell r="L414">
            <v>28140.73791706148</v>
          </cell>
        </row>
        <row r="415">
          <cell r="A415" t="str">
            <v>U0Z</v>
          </cell>
          <cell r="B415" t="str">
            <v>U0Z81 : Interprètes</v>
          </cell>
          <cell r="C415" t="str">
            <v>464b : Interprètes, traducteurs (indépendants ou salariés)</v>
          </cell>
          <cell r="D415">
            <v>13783.478330606296</v>
          </cell>
          <cell r="E415">
            <v>8255.5716936937933</v>
          </cell>
          <cell r="F415">
            <v>9651.741126457704</v>
          </cell>
          <cell r="G415">
            <v>10255.873898318412</v>
          </cell>
          <cell r="H415">
            <v>21235.347681287174</v>
          </cell>
          <cell r="I415">
            <v>16320.994768463046</v>
          </cell>
          <cell r="J415">
            <v>13474.213034753633</v>
          </cell>
          <cell r="K415">
            <v>11630.188484096574</v>
          </cell>
          <cell r="L415">
            <v>16246.033472968682</v>
          </cell>
        </row>
        <row r="416">
          <cell r="A416" t="str">
            <v>U0Z</v>
          </cell>
          <cell r="B416" t="str">
            <v>U0Z90 : Cadres de la communication</v>
          </cell>
          <cell r="C416" t="str">
            <v>375a : Cadres de la publicité</v>
          </cell>
          <cell r="D416">
            <v>12697.573774968972</v>
          </cell>
          <cell r="E416">
            <v>21237.087829267311</v>
          </cell>
          <cell r="F416">
            <v>22143.311210654912</v>
          </cell>
          <cell r="G416">
            <v>26070.308843558272</v>
          </cell>
          <cell r="H416">
            <v>25105.338322867534</v>
          </cell>
          <cell r="I416">
            <v>19541.756951478987</v>
          </cell>
          <cell r="J416">
            <v>13952.87908971986</v>
          </cell>
          <cell r="K416">
            <v>9798.042074488576</v>
          </cell>
          <cell r="L416">
            <v>14341.800160698485</v>
          </cell>
        </row>
        <row r="417">
          <cell r="A417" t="str">
            <v>U0Z</v>
          </cell>
          <cell r="B417" t="str">
            <v>U0Z90 : Cadres de la communication</v>
          </cell>
          <cell r="C417" t="str">
            <v>375b : Cadres des relations publiques et de la communication</v>
          </cell>
          <cell r="D417">
            <v>22314.546758984699</v>
          </cell>
          <cell r="E417">
            <v>20006.524004381896</v>
          </cell>
          <cell r="F417">
            <v>30479.74634446195</v>
          </cell>
          <cell r="G417">
            <v>31040.794108115166</v>
          </cell>
          <cell r="H417">
            <v>27598.98539110303</v>
          </cell>
          <cell r="I417">
            <v>20316.906631358685</v>
          </cell>
          <cell r="J417">
            <v>18054.810203233119</v>
          </cell>
          <cell r="K417">
            <v>26063.074534238807</v>
          </cell>
          <cell r="L417">
            <v>22825.755539482179</v>
          </cell>
        </row>
        <row r="418">
          <cell r="A418" t="str">
            <v>U0Z</v>
          </cell>
          <cell r="B418" t="str">
            <v>U0Z91 : Cadres et tech. documentation</v>
          </cell>
          <cell r="C418" t="str">
            <v>372f : Cadres de la documentation, de l’archivage (hors fonction publique)</v>
          </cell>
          <cell r="D418">
            <v>3142.8841553787547</v>
          </cell>
          <cell r="E418">
            <v>3320.5176574609518</v>
          </cell>
          <cell r="F418">
            <v>3216.4541956735948</v>
          </cell>
          <cell r="G418">
            <v>3548.1576001089156</v>
          </cell>
          <cell r="H418">
            <v>2712.295408219376</v>
          </cell>
          <cell r="I418">
            <v>3164.4172696599098</v>
          </cell>
          <cell r="J418">
            <v>3405.6902664189261</v>
          </cell>
          <cell r="K418">
            <v>2110.6271827236515</v>
          </cell>
          <cell r="L418">
            <v>3912.3350169936866</v>
          </cell>
        </row>
        <row r="419">
          <cell r="A419" t="str">
            <v>U0Z</v>
          </cell>
          <cell r="B419" t="str">
            <v>U0Z91 : Cadres et tech. documentation</v>
          </cell>
          <cell r="C419" t="str">
            <v>425a : Sous-bibliothécaires, cadres intermédiaires du patrimoine</v>
          </cell>
          <cell r="D419">
            <v>8877.1633129910915</v>
          </cell>
          <cell r="E419">
            <v>4843.7210121560529</v>
          </cell>
          <cell r="F419">
            <v>5536.5744087957537</v>
          </cell>
          <cell r="G419">
            <v>5311.7564536252967</v>
          </cell>
          <cell r="H419">
            <v>11348.267371770773</v>
          </cell>
          <cell r="I419">
            <v>12112.687818795584</v>
          </cell>
          <cell r="J419">
            <v>7833.0930079096452</v>
          </cell>
          <cell r="K419">
            <v>9239.3611873374321</v>
          </cell>
          <cell r="L419">
            <v>9559.0357437261991</v>
          </cell>
        </row>
        <row r="420">
          <cell r="A420" t="str">
            <v>U0Z</v>
          </cell>
          <cell r="B420" t="str">
            <v>U0Z92 : Journalistes et cadres de l'édition</v>
          </cell>
          <cell r="C420" t="str">
            <v>352a : Journalistes (y. c. rédacteurs en chef)</v>
          </cell>
          <cell r="D420">
            <v>50820.635141226543</v>
          </cell>
          <cell r="E420">
            <v>53635.661871560114</v>
          </cell>
          <cell r="F420">
            <v>44567.898950020273</v>
          </cell>
          <cell r="G420">
            <v>46614.818195060543</v>
          </cell>
          <cell r="H420">
            <v>39202.473964576551</v>
          </cell>
          <cell r="I420">
            <v>40865.5547326745</v>
          </cell>
          <cell r="J420">
            <v>49439.699119910532</v>
          </cell>
          <cell r="K420">
            <v>48342.565162903651</v>
          </cell>
          <cell r="L420">
            <v>54679.641140865431</v>
          </cell>
        </row>
        <row r="421">
          <cell r="A421" t="str">
            <v>U0Z</v>
          </cell>
          <cell r="B421" t="str">
            <v>U0Z92 : Journalistes et cadres de l'édition</v>
          </cell>
          <cell r="C421" t="str">
            <v>353a : Directeurs de journaux, administrateurs de presse, directeurs d’éditions</v>
          </cell>
          <cell r="D421">
            <v>5743.6972779442722</v>
          </cell>
          <cell r="E421">
            <v>6669.8310803443001</v>
          </cell>
          <cell r="F421">
            <v>7483.3163371574547</v>
          </cell>
          <cell r="G421">
            <v>10418.478787302356</v>
          </cell>
          <cell r="H421">
            <v>10592.466053682785</v>
          </cell>
          <cell r="I421">
            <v>10019.548771633596</v>
          </cell>
          <cell r="J421">
            <v>6539.3470836868164</v>
          </cell>
          <cell r="K421">
            <v>3954.14021999645</v>
          </cell>
          <cell r="L421">
            <v>6737.6045301495487</v>
          </cell>
        </row>
        <row r="422">
          <cell r="A422" t="str">
            <v>U1Z</v>
          </cell>
          <cell r="B422" t="str">
            <v>U1Z80 : Professionnels des spectacles</v>
          </cell>
          <cell r="C422" t="str">
            <v>353b : Directeurs, responsables de programmation et de production de l’audiovisuel et des spectacles</v>
          </cell>
          <cell r="D422">
            <v>16398.25438200694</v>
          </cell>
          <cell r="E422">
            <v>19607.649738852659</v>
          </cell>
          <cell r="F422">
            <v>15643.318726175683</v>
          </cell>
          <cell r="G422">
            <v>13756.180210387844</v>
          </cell>
          <cell r="H422">
            <v>12818.991148679979</v>
          </cell>
          <cell r="I422">
            <v>13673.04350779583</v>
          </cell>
          <cell r="J422">
            <v>15955.14671473303</v>
          </cell>
          <cell r="K422">
            <v>13570.243207376847</v>
          </cell>
          <cell r="L422">
            <v>19669.373223910945</v>
          </cell>
        </row>
        <row r="423">
          <cell r="A423" t="str">
            <v>U1Z</v>
          </cell>
          <cell r="B423" t="str">
            <v>U1Z80 : Professionnels des spectacles</v>
          </cell>
          <cell r="C423" t="str">
            <v>353c : Cadres artistiques et technico-artistiques de la réalisation de l’audiovisuel et des spectacles</v>
          </cell>
          <cell r="D423">
            <v>26333.946031434676</v>
          </cell>
          <cell r="E423">
            <v>18812.756193007412</v>
          </cell>
          <cell r="F423">
            <v>20447.320865309735</v>
          </cell>
          <cell r="G423">
            <v>16001.94838910143</v>
          </cell>
          <cell r="H423">
            <v>15095.03187325712</v>
          </cell>
          <cell r="I423">
            <v>14649.529029796387</v>
          </cell>
          <cell r="J423">
            <v>27718.314978762384</v>
          </cell>
          <cell r="K423">
            <v>28509.396301368874</v>
          </cell>
          <cell r="L423">
            <v>22774.126814172771</v>
          </cell>
        </row>
        <row r="424">
          <cell r="A424" t="str">
            <v>U1Z</v>
          </cell>
          <cell r="B424" t="str">
            <v>U1Z80 : Professionnels des spectacles</v>
          </cell>
          <cell r="C424" t="str">
            <v>465b : Assistants techniques de la réalisation des spectacles vivants et audiovisuels (indépendants ou salariés)</v>
          </cell>
          <cell r="D424">
            <v>37641.068304757464</v>
          </cell>
          <cell r="E424">
            <v>29182.063374495596</v>
          </cell>
          <cell r="F424">
            <v>31388.935140358255</v>
          </cell>
          <cell r="G424">
            <v>33312.029837234695</v>
          </cell>
          <cell r="H424">
            <v>36199.055099606623</v>
          </cell>
          <cell r="I424">
            <v>36845.039078974143</v>
          </cell>
          <cell r="J424">
            <v>39952.681285263832</v>
          </cell>
          <cell r="K424">
            <v>35081.299997038113</v>
          </cell>
          <cell r="L424">
            <v>37889.223631970439</v>
          </cell>
        </row>
        <row r="425">
          <cell r="A425" t="str">
            <v>U1Z</v>
          </cell>
          <cell r="B425" t="str">
            <v>U1Z80 : Professionnels des spectacles</v>
          </cell>
          <cell r="C425" t="str">
            <v>637c : Ouvriers et techniciens des spectacles vivants et audiovisuels</v>
          </cell>
          <cell r="D425">
            <v>9456.4759630561402</v>
          </cell>
          <cell r="E425">
            <v>6753.7327448519054</v>
          </cell>
          <cell r="F425">
            <v>11607.090860306034</v>
          </cell>
          <cell r="G425">
            <v>12536.962330919152</v>
          </cell>
          <cell r="H425">
            <v>11068.533710596726</v>
          </cell>
          <cell r="I425">
            <v>8530.5122182566574</v>
          </cell>
          <cell r="J425">
            <v>9491.3391403496225</v>
          </cell>
          <cell r="K425">
            <v>10051.127644881175</v>
          </cell>
          <cell r="L425">
            <v>8826.961103937625</v>
          </cell>
        </row>
        <row r="426">
          <cell r="A426" t="str">
            <v>U1Z</v>
          </cell>
          <cell r="B426" t="str">
            <v>U1Z81 : Photographes</v>
          </cell>
          <cell r="C426" t="str">
            <v>465c : Photographes (indépendants et salariés)</v>
          </cell>
          <cell r="D426">
            <v>23298.81178539804</v>
          </cell>
          <cell r="E426">
            <v>14704.511511507153</v>
          </cell>
          <cell r="F426">
            <v>12238.898660575849</v>
          </cell>
          <cell r="G426">
            <v>13704.568472793229</v>
          </cell>
          <cell r="H426">
            <v>26753.418884019564</v>
          </cell>
          <cell r="I426">
            <v>22609.960111642915</v>
          </cell>
          <cell r="J426">
            <v>20066.101966672475</v>
          </cell>
          <cell r="K426">
            <v>26463.530600280283</v>
          </cell>
          <cell r="L426">
            <v>23366.802789241367</v>
          </cell>
        </row>
        <row r="427">
          <cell r="A427" t="str">
            <v>U1Z</v>
          </cell>
          <cell r="B427" t="str">
            <v>U1Z82 : Graphistes dessinateurs stylistes</v>
          </cell>
          <cell r="C427" t="str">
            <v>465a : Concepteurs et assistants techniques des arts graphiques, de la mode et de la décoration (indépendants et salariés)</v>
          </cell>
          <cell r="D427">
            <v>96681.133272116611</v>
          </cell>
          <cell r="E427">
            <v>73731.412184238638</v>
          </cell>
          <cell r="F427">
            <v>90997.045173525868</v>
          </cell>
          <cell r="G427">
            <v>87343.369687235419</v>
          </cell>
          <cell r="H427">
            <v>91711.944106186013</v>
          </cell>
          <cell r="I427">
            <v>105386.77231074756</v>
          </cell>
          <cell r="J427">
            <v>91842.425637918961</v>
          </cell>
          <cell r="K427">
            <v>97324.527712091702</v>
          </cell>
          <cell r="L427">
            <v>100876.44646633918</v>
          </cell>
        </row>
        <row r="428">
          <cell r="A428" t="str">
            <v>U1Z</v>
          </cell>
          <cell r="B428" t="str">
            <v>U1Z91 : Artistes</v>
          </cell>
          <cell r="C428" t="str">
            <v>354b : Artistes de la musique et du chant</v>
          </cell>
          <cell r="D428">
            <v>29723.700158683332</v>
          </cell>
          <cell r="E428">
            <v>20391.392825308871</v>
          </cell>
          <cell r="F428">
            <v>28286.382858144007</v>
          </cell>
          <cell r="G428">
            <v>30594.071491998438</v>
          </cell>
          <cell r="H428">
            <v>37772.994208797652</v>
          </cell>
          <cell r="I428">
            <v>32004.487574217292</v>
          </cell>
          <cell r="J428">
            <v>26347.849659159157</v>
          </cell>
          <cell r="K428">
            <v>35065.497765282795</v>
          </cell>
          <cell r="L428">
            <v>27757.753051608041</v>
          </cell>
        </row>
        <row r="429">
          <cell r="A429" t="str">
            <v>U1Z</v>
          </cell>
          <cell r="B429" t="str">
            <v>U1Z91 : Artistes</v>
          </cell>
          <cell r="C429" t="str">
            <v>354c : Artistes dramatiques</v>
          </cell>
          <cell r="D429">
            <v>19832.601855720841</v>
          </cell>
          <cell r="E429">
            <v>16815.687654494988</v>
          </cell>
          <cell r="F429">
            <v>14316.1644276592</v>
          </cell>
          <cell r="G429">
            <v>16254.920893665139</v>
          </cell>
          <cell r="H429">
            <v>14823.820197291052</v>
          </cell>
          <cell r="I429">
            <v>13386.104107422616</v>
          </cell>
          <cell r="J429">
            <v>17817.89316182541</v>
          </cell>
          <cell r="K429">
            <v>20356.839924725238</v>
          </cell>
          <cell r="L429">
            <v>21323.072480611874</v>
          </cell>
        </row>
        <row r="430">
          <cell r="A430" t="str">
            <v>U1Z</v>
          </cell>
          <cell r="B430" t="str">
            <v>U1Z91 : Artistes</v>
          </cell>
          <cell r="C430" t="str">
            <v>354d : Artistes de la danse, du cirque et des spectacles divers</v>
          </cell>
          <cell r="D430">
            <v>9289.5124174870816</v>
          </cell>
          <cell r="E430">
            <v>7072.4035409671333</v>
          </cell>
          <cell r="F430">
            <v>4213.2184826143839</v>
          </cell>
          <cell r="G430">
            <v>7664.7865047157311</v>
          </cell>
          <cell r="H430">
            <v>8159.8190415715262</v>
          </cell>
          <cell r="I430">
            <v>7979.0113925116311</v>
          </cell>
          <cell r="J430">
            <v>9383.9456153510218</v>
          </cell>
          <cell r="K430">
            <v>9979.563191891737</v>
          </cell>
          <cell r="L430">
            <v>8505.028445218486</v>
          </cell>
        </row>
        <row r="431">
          <cell r="A431" t="str">
            <v>U1Z</v>
          </cell>
          <cell r="B431" t="str">
            <v>U1Z91 : Artistes</v>
          </cell>
          <cell r="C431" t="str">
            <v>354g : Professeurs d’art (hors établissements scolaires)</v>
          </cell>
          <cell r="D431">
            <v>46757.143895607405</v>
          </cell>
          <cell r="E431">
            <v>38682.075788938258</v>
          </cell>
          <cell r="F431">
            <v>39366.830663849905</v>
          </cell>
          <cell r="G431">
            <v>51726.995406160022</v>
          </cell>
          <cell r="H431">
            <v>45033.904965585905</v>
          </cell>
          <cell r="I431">
            <v>38303.355270712484</v>
          </cell>
          <cell r="J431">
            <v>46209.49247925594</v>
          </cell>
          <cell r="K431">
            <v>47102.558505323468</v>
          </cell>
          <cell r="L431">
            <v>46959.380702242794</v>
          </cell>
        </row>
        <row r="432">
          <cell r="A432" t="str">
            <v>U1Z</v>
          </cell>
          <cell r="B432" t="str">
            <v>U1Z92 : Écrivains</v>
          </cell>
          <cell r="C432" t="str">
            <v>352b : Auteurs littéraires, scénaristes, dialoguistes</v>
          </cell>
          <cell r="D432">
            <v>10048.997711618242</v>
          </cell>
          <cell r="E432">
            <v>10745.359893725512</v>
          </cell>
          <cell r="F432">
            <v>10876.164919935643</v>
          </cell>
          <cell r="G432">
            <v>14628.34185153603</v>
          </cell>
          <cell r="H432">
            <v>7578.7131756706085</v>
          </cell>
          <cell r="I432">
            <v>7484.3712895859308</v>
          </cell>
          <cell r="J432">
            <v>9176.2167514757366</v>
          </cell>
          <cell r="K432">
            <v>11635.08392336727</v>
          </cell>
          <cell r="L432">
            <v>9335.6924600117181</v>
          </cell>
        </row>
        <row r="433">
          <cell r="A433" t="str">
            <v>U1Z</v>
          </cell>
          <cell r="B433" t="str">
            <v>U1Z93 : Artistes plasticiens</v>
          </cell>
          <cell r="C433" t="str">
            <v>354a : Artistes plasticiens</v>
          </cell>
          <cell r="D433">
            <v>29710.064623916711</v>
          </cell>
          <cell r="E433">
            <v>22980.338559515738</v>
          </cell>
          <cell r="F433">
            <v>21695.576467964816</v>
          </cell>
          <cell r="G433">
            <v>24703.018654383191</v>
          </cell>
          <cell r="H433">
            <v>31973.217632432636</v>
          </cell>
          <cell r="I433">
            <v>34849.523951448355</v>
          </cell>
          <cell r="J433">
            <v>33250.516821383062</v>
          </cell>
          <cell r="K433">
            <v>25813.866009342812</v>
          </cell>
          <cell r="L433">
            <v>30065.811041024259</v>
          </cell>
        </row>
        <row r="434">
          <cell r="A434" t="str">
            <v>V0Z</v>
          </cell>
          <cell r="B434" t="str">
            <v>V0Z60 : Aides-soignants</v>
          </cell>
          <cell r="C434" t="str">
            <v>526a : Aides-soignants (de la fonction publique ou du secteur privé)</v>
          </cell>
          <cell r="D434">
            <v>373328.70312371897</v>
          </cell>
          <cell r="E434">
            <v>322776.97484693635</v>
          </cell>
          <cell r="F434">
            <v>320608.95696866198</v>
          </cell>
          <cell r="G434">
            <v>329456.48109940643</v>
          </cell>
          <cell r="H434">
            <v>347318.54087546421</v>
          </cell>
          <cell r="I434">
            <v>333497.01867307501</v>
          </cell>
          <cell r="J434">
            <v>381375.55467964767</v>
          </cell>
          <cell r="K434">
            <v>365799.48901350691</v>
          </cell>
          <cell r="L434">
            <v>372811.0656780022</v>
          </cell>
        </row>
        <row r="435">
          <cell r="A435" t="str">
            <v>V0Z</v>
          </cell>
          <cell r="B435" t="str">
            <v>V0Z60 : Aides-soignants</v>
          </cell>
          <cell r="C435" t="str">
            <v>526b : Assistants dentaires, médicaux et vétérinaires, aides de techniciens médicaux</v>
          </cell>
          <cell r="D435">
            <v>43205.601383581023</v>
          </cell>
          <cell r="E435">
            <v>51478.99774420933</v>
          </cell>
          <cell r="F435">
            <v>48295.559320453918</v>
          </cell>
          <cell r="G435">
            <v>39264.096233683893</v>
          </cell>
          <cell r="H435">
            <v>41874.339687241074</v>
          </cell>
          <cell r="I435">
            <v>48166.862113475181</v>
          </cell>
          <cell r="J435">
            <v>42347.759456623746</v>
          </cell>
          <cell r="K435">
            <v>41576.243885740856</v>
          </cell>
          <cell r="L435">
            <v>45692.800808378459</v>
          </cell>
        </row>
        <row r="436">
          <cell r="A436" t="str">
            <v>V0Z</v>
          </cell>
          <cell r="B436" t="str">
            <v>V0Z60 : Aides-soignants</v>
          </cell>
          <cell r="C436" t="str">
            <v>526c : Auxiliaires de puériculture</v>
          </cell>
          <cell r="D436">
            <v>72269.143334459732</v>
          </cell>
          <cell r="E436">
            <v>55364.622753093958</v>
          </cell>
          <cell r="F436">
            <v>71618.587818234242</v>
          </cell>
          <cell r="G436">
            <v>65072.084317194451</v>
          </cell>
          <cell r="H436">
            <v>63826.857212487659</v>
          </cell>
          <cell r="I436">
            <v>67679.200383173811</v>
          </cell>
          <cell r="J436">
            <v>67607.01476606974</v>
          </cell>
          <cell r="K436">
            <v>73309.245174641837</v>
          </cell>
          <cell r="L436">
            <v>75891.170062667588</v>
          </cell>
        </row>
        <row r="437">
          <cell r="A437" t="str">
            <v>V0Z</v>
          </cell>
          <cell r="B437" t="str">
            <v>V0Z60 : Aides-soignants</v>
          </cell>
          <cell r="C437" t="str">
            <v>526d : Aides médico-psychologiques</v>
          </cell>
          <cell r="D437">
            <v>42448.695117185496</v>
          </cell>
          <cell r="E437">
            <v>30849.853574502322</v>
          </cell>
          <cell r="F437">
            <v>38676.584810441098</v>
          </cell>
          <cell r="G437">
            <v>32211.1885089188</v>
          </cell>
          <cell r="H437">
            <v>35675.446406558316</v>
          </cell>
          <cell r="I437">
            <v>35981.674861484571</v>
          </cell>
          <cell r="J437">
            <v>35535.723769519005</v>
          </cell>
          <cell r="K437">
            <v>38011.699536032589</v>
          </cell>
          <cell r="L437">
            <v>53798.662046004887</v>
          </cell>
        </row>
        <row r="438">
          <cell r="A438" t="str">
            <v>V1Z</v>
          </cell>
          <cell r="B438" t="str">
            <v>V1Z80 : Infirmiers</v>
          </cell>
          <cell r="C438" t="str">
            <v>431a : Cadres infirmiers et assimilés</v>
          </cell>
          <cell r="D438">
            <v>44647.859181081498</v>
          </cell>
          <cell r="E438">
            <v>35119.341974272065</v>
          </cell>
          <cell r="F438">
            <v>32187.811358938299</v>
          </cell>
          <cell r="G438">
            <v>35457.22197016576</v>
          </cell>
          <cell r="H438">
            <v>32287.179615697529</v>
          </cell>
          <cell r="I438">
            <v>37039.075730290388</v>
          </cell>
          <cell r="J438">
            <v>41950.967659770969</v>
          </cell>
          <cell r="K438">
            <v>48943.609087717501</v>
          </cell>
          <cell r="L438">
            <v>43049.000795756023</v>
          </cell>
        </row>
        <row r="439">
          <cell r="A439" t="str">
            <v>V1Z</v>
          </cell>
          <cell r="B439" t="str">
            <v>V1Z80 : Infirmiers</v>
          </cell>
          <cell r="C439" t="str">
            <v>431b : Infirmiers psychiatriques</v>
          </cell>
          <cell r="D439">
            <v>8967.2175875187877</v>
          </cell>
          <cell r="E439">
            <v>13923.286742187445</v>
          </cell>
          <cell r="F439">
            <v>14446.604359052424</v>
          </cell>
          <cell r="G439">
            <v>14856.768593924126</v>
          </cell>
          <cell r="H439">
            <v>11216.824186262265</v>
          </cell>
          <cell r="I439">
            <v>12564.484594837126</v>
          </cell>
          <cell r="J439">
            <v>11987.388537124683</v>
          </cell>
          <cell r="K439">
            <v>7622.2186271260534</v>
          </cell>
          <cell r="L439">
            <v>7292.0455983056263</v>
          </cell>
        </row>
        <row r="440">
          <cell r="A440" t="str">
            <v>V1Z</v>
          </cell>
          <cell r="B440" t="str">
            <v>V1Z80 : Infirmiers</v>
          </cell>
          <cell r="C440" t="str">
            <v>431c : Puéricultrices</v>
          </cell>
          <cell r="D440">
            <v>17901.698317759117</v>
          </cell>
          <cell r="E440">
            <v>16310.194461568764</v>
          </cell>
          <cell r="F440">
            <v>10959.10541390487</v>
          </cell>
          <cell r="G440">
            <v>9892.9960987718168</v>
          </cell>
          <cell r="H440">
            <v>14368.696779009068</v>
          </cell>
          <cell r="I440">
            <v>16715.294678651178</v>
          </cell>
          <cell r="J440">
            <v>13468.020252979408</v>
          </cell>
          <cell r="K440">
            <v>20550.103598700793</v>
          </cell>
          <cell r="L440">
            <v>19686.971101597152</v>
          </cell>
        </row>
        <row r="441">
          <cell r="A441" t="str">
            <v>V1Z</v>
          </cell>
          <cell r="B441" t="str">
            <v>V1Z80 : Infirmiers</v>
          </cell>
          <cell r="C441" t="str">
            <v>431d : Infirmiers spécialisés (autres qu’infirmiers psychiatriques et puéricultrices)</v>
          </cell>
          <cell r="D441">
            <v>18620.159009250739</v>
          </cell>
          <cell r="E441">
            <v>16476.269905847443</v>
          </cell>
          <cell r="F441">
            <v>14937.753561219401</v>
          </cell>
          <cell r="G441">
            <v>20243.046555316778</v>
          </cell>
          <cell r="H441">
            <v>23750.899630206721</v>
          </cell>
          <cell r="I441">
            <v>15766.835927456694</v>
          </cell>
          <cell r="J441">
            <v>19124.687772223089</v>
          </cell>
          <cell r="K441">
            <v>17879.585799402088</v>
          </cell>
          <cell r="L441">
            <v>18856.203456127037</v>
          </cell>
        </row>
        <row r="442">
          <cell r="A442" t="str">
            <v>V1Z</v>
          </cell>
          <cell r="B442" t="str">
            <v>V1Z80 : Infirmiers</v>
          </cell>
          <cell r="C442" t="str">
            <v>431f : Infirmiers en soins généraux, salariés</v>
          </cell>
          <cell r="D442">
            <v>359364.19047798606</v>
          </cell>
          <cell r="E442">
            <v>310418.95790688199</v>
          </cell>
          <cell r="F442">
            <v>317220.28113811469</v>
          </cell>
          <cell r="G442">
            <v>319770.81998962653</v>
          </cell>
          <cell r="H442">
            <v>330848.02082641597</v>
          </cell>
          <cell r="I442">
            <v>332647.18661096646</v>
          </cell>
          <cell r="J442">
            <v>346844.18643178343</v>
          </cell>
          <cell r="K442">
            <v>361880.88591716992</v>
          </cell>
          <cell r="L442">
            <v>369367.49908500473</v>
          </cell>
        </row>
        <row r="443">
          <cell r="A443" t="str">
            <v>V1Z</v>
          </cell>
          <cell r="B443" t="str">
            <v>V1Z80 : Infirmiers</v>
          </cell>
          <cell r="C443" t="str">
            <v>431g : Infirmiers libéraux</v>
          </cell>
          <cell r="D443">
            <v>66733.241335381637</v>
          </cell>
          <cell r="E443">
            <v>60360.142956531578</v>
          </cell>
          <cell r="F443">
            <v>49260.697387800625</v>
          </cell>
          <cell r="G443">
            <v>41818.762010207167</v>
          </cell>
          <cell r="H443">
            <v>50648.191535245904</v>
          </cell>
          <cell r="I443">
            <v>54557.947431203516</v>
          </cell>
          <cell r="J443">
            <v>60792.470721648475</v>
          </cell>
          <cell r="K443">
            <v>70360.346322276979</v>
          </cell>
          <cell r="L443">
            <v>69046.906962219451</v>
          </cell>
        </row>
        <row r="444">
          <cell r="A444" t="str">
            <v>V1Z</v>
          </cell>
          <cell r="B444" t="str">
            <v>V1Z81 : Sages-femmes</v>
          </cell>
          <cell r="C444" t="str">
            <v>431e : Sages-femmes (libérales ou salariées)</v>
          </cell>
          <cell r="D444">
            <v>18720.164344013043</v>
          </cell>
          <cell r="E444">
            <v>13779.498716415366</v>
          </cell>
          <cell r="F444">
            <v>14796.496695797008</v>
          </cell>
          <cell r="G444">
            <v>18020.924970505002</v>
          </cell>
          <cell r="H444">
            <v>17263.236108668334</v>
          </cell>
          <cell r="I444">
            <v>12887.37044042653</v>
          </cell>
          <cell r="J444">
            <v>15330.957076728226</v>
          </cell>
          <cell r="K444">
            <v>19290.602905613396</v>
          </cell>
          <cell r="L444">
            <v>21538.933049697513</v>
          </cell>
        </row>
        <row r="445">
          <cell r="A445" t="str">
            <v>V2Z</v>
          </cell>
          <cell r="B445" t="str">
            <v>V2Z90 : Médecins</v>
          </cell>
          <cell r="C445" t="str">
            <v>311a : Médecins libéraux spécialistes</v>
          </cell>
          <cell r="D445">
            <v>47198.267372588394</v>
          </cell>
          <cell r="E445">
            <v>37074.689385548147</v>
          </cell>
          <cell r="F445">
            <v>41844.442364142698</v>
          </cell>
          <cell r="G445">
            <v>33978.705242774085</v>
          </cell>
          <cell r="H445">
            <v>38813.961898056754</v>
          </cell>
          <cell r="I445">
            <v>48834.038608457893</v>
          </cell>
          <cell r="J445">
            <v>57789.90377728171</v>
          </cell>
          <cell r="K445">
            <v>39902.662933189567</v>
          </cell>
          <cell r="L445">
            <v>43902.235407293898</v>
          </cell>
        </row>
        <row r="446">
          <cell r="A446" t="str">
            <v>V2Z</v>
          </cell>
          <cell r="B446" t="str">
            <v>V2Z90 : Médecins</v>
          </cell>
          <cell r="C446" t="str">
            <v>311b : Médecins libéraux généralistes</v>
          </cell>
          <cell r="D446">
            <v>68173.391358694716</v>
          </cell>
          <cell r="E446">
            <v>75396.376061001414</v>
          </cell>
          <cell r="F446">
            <v>69953.104710873828</v>
          </cell>
          <cell r="G446">
            <v>62942.275933405821</v>
          </cell>
          <cell r="H446">
            <v>65845.14821330228</v>
          </cell>
          <cell r="I446">
            <v>71326.088522915408</v>
          </cell>
          <cell r="J446">
            <v>74996.013406559738</v>
          </cell>
          <cell r="K446">
            <v>65955.919409225302</v>
          </cell>
          <cell r="L446">
            <v>63568.241260299124</v>
          </cell>
        </row>
        <row r="447">
          <cell r="A447" t="str">
            <v>V2Z</v>
          </cell>
          <cell r="B447" t="str">
            <v>V2Z90 : Médecins</v>
          </cell>
          <cell r="C447" t="str">
            <v>344a : Médecins hospitaliers sans activité libérale</v>
          </cell>
          <cell r="D447">
            <v>83021.220910023825</v>
          </cell>
          <cell r="E447">
            <v>56653.508305321855</v>
          </cell>
          <cell r="F447">
            <v>55451.621554991958</v>
          </cell>
          <cell r="G447">
            <v>59528.619298962949</v>
          </cell>
          <cell r="H447">
            <v>63321.465630609724</v>
          </cell>
          <cell r="I447">
            <v>83748.13062888995</v>
          </cell>
          <cell r="J447">
            <v>81936.033171347139</v>
          </cell>
          <cell r="K447">
            <v>83804.255078442293</v>
          </cell>
          <cell r="L447">
            <v>83323.374480282</v>
          </cell>
        </row>
        <row r="448">
          <cell r="A448" t="str">
            <v>V2Z</v>
          </cell>
          <cell r="B448" t="str">
            <v>V2Z90 : Médecins</v>
          </cell>
          <cell r="C448" t="str">
            <v>344b : Médecins salariés non hospitaliers</v>
          </cell>
          <cell r="D448">
            <v>18833.62812837015</v>
          </cell>
          <cell r="E448">
            <v>17556.854260334039</v>
          </cell>
          <cell r="F448">
            <v>18556.669874635249</v>
          </cell>
          <cell r="G448">
            <v>16781.352727905785</v>
          </cell>
          <cell r="H448">
            <v>15165.367931048115</v>
          </cell>
          <cell r="I448">
            <v>17991.299671515153</v>
          </cell>
          <cell r="J448">
            <v>20677.180760005718</v>
          </cell>
          <cell r="K448">
            <v>19614.371662060214</v>
          </cell>
          <cell r="L448">
            <v>16209.331963044517</v>
          </cell>
        </row>
        <row r="449">
          <cell r="A449" t="str">
            <v>V2Z</v>
          </cell>
          <cell r="B449" t="str">
            <v>V2Z90 : Médecins</v>
          </cell>
          <cell r="C449" t="str">
            <v>344c : Internes en médecine, odontologie et pharmacie</v>
          </cell>
          <cell r="D449">
            <v>29476.033510219582</v>
          </cell>
          <cell r="E449">
            <v>20122.881981117225</v>
          </cell>
          <cell r="F449">
            <v>17493.552677546126</v>
          </cell>
          <cell r="G449">
            <v>20830.038814845095</v>
          </cell>
          <cell r="H449">
            <v>21126.007862030372</v>
          </cell>
          <cell r="I449">
            <v>16686.05715153621</v>
          </cell>
          <cell r="J449">
            <v>29625.645634619112</v>
          </cell>
          <cell r="K449">
            <v>30176.699689330602</v>
          </cell>
          <cell r="L449">
            <v>28625.755206709033</v>
          </cell>
        </row>
        <row r="450">
          <cell r="A450" t="str">
            <v>V2Z</v>
          </cell>
          <cell r="B450" t="str">
            <v>V2Z91 : Dentistes</v>
          </cell>
          <cell r="C450" t="str">
            <v>311c : Chirurgiens dentistes (libéraux ou salariés)</v>
          </cell>
          <cell r="D450">
            <v>35391.889378804211</v>
          </cell>
          <cell r="E450">
            <v>37962.865269695714</v>
          </cell>
          <cell r="F450">
            <v>32910.927825504703</v>
          </cell>
          <cell r="G450">
            <v>31237.148983379146</v>
          </cell>
          <cell r="H450">
            <v>28693.87213393901</v>
          </cell>
          <cell r="I450">
            <v>36719.844252765186</v>
          </cell>
          <cell r="J450">
            <v>36794.888767423829</v>
          </cell>
          <cell r="K450">
            <v>33954.031631766753</v>
          </cell>
          <cell r="L450">
            <v>35426.747737222053</v>
          </cell>
        </row>
        <row r="451">
          <cell r="A451" t="str">
            <v>V2Z</v>
          </cell>
          <cell r="B451" t="str">
            <v>V2Z92 : Vétérinaires</v>
          </cell>
          <cell r="C451" t="str">
            <v>311e : Vétérinaires (libéraux ou salariés)</v>
          </cell>
          <cell r="D451">
            <v>12120.501121073734</v>
          </cell>
          <cell r="E451">
            <v>14260.839534905544</v>
          </cell>
          <cell r="F451">
            <v>11595.834387220319</v>
          </cell>
          <cell r="G451">
            <v>18258.624849585907</v>
          </cell>
          <cell r="H451">
            <v>15779.684153234517</v>
          </cell>
          <cell r="I451">
            <v>12920.069099530667</v>
          </cell>
          <cell r="J451">
            <v>11126.634056444575</v>
          </cell>
          <cell r="K451">
            <v>12537.678877941224</v>
          </cell>
          <cell r="L451">
            <v>12697.190428835405</v>
          </cell>
        </row>
        <row r="452">
          <cell r="A452" t="str">
            <v>V2Z</v>
          </cell>
          <cell r="B452" t="str">
            <v>V2Z93 : Pharmaciens</v>
          </cell>
          <cell r="C452" t="str">
            <v>311f : Pharmaciens libéraux</v>
          </cell>
          <cell r="D452">
            <v>28004.715854285943</v>
          </cell>
          <cell r="E452">
            <v>29617.610385526197</v>
          </cell>
          <cell r="F452">
            <v>32121.469933967808</v>
          </cell>
          <cell r="G452">
            <v>33981.092513483389</v>
          </cell>
          <cell r="H452">
            <v>26751.504332089971</v>
          </cell>
          <cell r="I452">
            <v>25910.915978071243</v>
          </cell>
          <cell r="J452">
            <v>29108.971663697208</v>
          </cell>
          <cell r="K452">
            <v>26939.768508008288</v>
          </cell>
          <cell r="L452">
            <v>27965.40739115233</v>
          </cell>
        </row>
        <row r="453">
          <cell r="A453" t="str">
            <v>V2Z</v>
          </cell>
          <cell r="B453" t="str">
            <v>V2Z93 : Pharmaciens</v>
          </cell>
          <cell r="C453" t="str">
            <v>344d : Pharmaciens salariés</v>
          </cell>
          <cell r="D453">
            <v>44130.156611273065</v>
          </cell>
          <cell r="E453">
            <v>47213.595769220978</v>
          </cell>
          <cell r="F453">
            <v>44110.971150867561</v>
          </cell>
          <cell r="G453">
            <v>38416.930236947795</v>
          </cell>
          <cell r="H453">
            <v>40935.009127947953</v>
          </cell>
          <cell r="I453">
            <v>39695.822414097624</v>
          </cell>
          <cell r="J453">
            <v>37573.202336514805</v>
          </cell>
          <cell r="K453">
            <v>48281.068189688245</v>
          </cell>
          <cell r="L453">
            <v>46536.199307616153</v>
          </cell>
        </row>
        <row r="454">
          <cell r="A454" t="str">
            <v>V3Z</v>
          </cell>
          <cell r="B454" t="str">
            <v>V3Z70 : Tech. médicaux et préparateurs</v>
          </cell>
          <cell r="C454" t="str">
            <v>433a : Techniciens médicaux</v>
          </cell>
          <cell r="D454">
            <v>69946.415012096579</v>
          </cell>
          <cell r="E454">
            <v>74075.077131117796</v>
          </cell>
          <cell r="F454">
            <v>85685.341159333431</v>
          </cell>
          <cell r="G454">
            <v>77945.411770262159</v>
          </cell>
          <cell r="H454">
            <v>76640.003759443425</v>
          </cell>
          <cell r="I454">
            <v>73398.511423946489</v>
          </cell>
          <cell r="J454">
            <v>69302.478276947979</v>
          </cell>
          <cell r="K454">
            <v>68225.144448810999</v>
          </cell>
          <cell r="L454">
            <v>72311.622310530744</v>
          </cell>
        </row>
        <row r="455">
          <cell r="A455" t="str">
            <v>V3Z</v>
          </cell>
          <cell r="B455" t="str">
            <v>V3Z70 : Tech. médicaux et préparateurs</v>
          </cell>
          <cell r="C455" t="str">
            <v>433d : Préparateurs en pharmacie</v>
          </cell>
          <cell r="D455">
            <v>71602.679611423155</v>
          </cell>
          <cell r="E455">
            <v>50709.616869257319</v>
          </cell>
          <cell r="F455">
            <v>62476.721837814584</v>
          </cell>
          <cell r="G455">
            <v>66396.031235095405</v>
          </cell>
          <cell r="H455">
            <v>70851.980321984665</v>
          </cell>
          <cell r="I455">
            <v>75379.725123753567</v>
          </cell>
          <cell r="J455">
            <v>65252.472178559823</v>
          </cell>
          <cell r="K455">
            <v>69947.227552030949</v>
          </cell>
          <cell r="L455">
            <v>79608.339103678692</v>
          </cell>
        </row>
        <row r="456">
          <cell r="A456" t="str">
            <v>V3Z</v>
          </cell>
          <cell r="B456" t="str">
            <v>V3Z71 : Spécialistes de l'appareillage médical</v>
          </cell>
          <cell r="C456" t="str">
            <v>433b : Opticiens lunetiers et audioprothésistes (indépendants et salariés)</v>
          </cell>
          <cell r="D456">
            <v>32558.498046910987</v>
          </cell>
          <cell r="E456">
            <v>22973.981752726293</v>
          </cell>
          <cell r="F456">
            <v>26424.215030290638</v>
          </cell>
          <cell r="G456">
            <v>29705.549076446863</v>
          </cell>
          <cell r="H456">
            <v>29855.504527296995</v>
          </cell>
          <cell r="I456">
            <v>28227.706691092979</v>
          </cell>
          <cell r="J456">
            <v>36070.258837121422</v>
          </cell>
          <cell r="K456">
            <v>31591.95734391945</v>
          </cell>
          <cell r="L456">
            <v>30013.277959692088</v>
          </cell>
        </row>
        <row r="457">
          <cell r="A457" t="str">
            <v>V3Z</v>
          </cell>
          <cell r="B457" t="str">
            <v>V3Z71 : Spécialistes de l'appareillage médical</v>
          </cell>
          <cell r="C457" t="str">
            <v>433c : Autres spécialistes de l’appareillage médical (indépendants et salariés)</v>
          </cell>
          <cell r="D457">
            <v>20691.03564681311</v>
          </cell>
          <cell r="E457">
            <v>19717.241753109356</v>
          </cell>
          <cell r="F457">
            <v>21899.856843527716</v>
          </cell>
          <cell r="G457">
            <v>24415.455465231738</v>
          </cell>
          <cell r="H457">
            <v>22798.208135777666</v>
          </cell>
          <cell r="I457">
            <v>26176.645782450018</v>
          </cell>
          <cell r="J457">
            <v>20786.650342766359</v>
          </cell>
          <cell r="K457">
            <v>19585.649143398867</v>
          </cell>
          <cell r="L457">
            <v>21700.807454274101</v>
          </cell>
        </row>
        <row r="458">
          <cell r="A458" t="str">
            <v>V3Z</v>
          </cell>
          <cell r="B458" t="str">
            <v>V3Z80 : Autres professionnels para-médicaux</v>
          </cell>
          <cell r="C458" t="str">
            <v>432a : Masseurs-kinésithérapeutes rééducateurs, libéraux</v>
          </cell>
          <cell r="D458">
            <v>50513.301166723249</v>
          </cell>
          <cell r="E458">
            <v>37599.866010018886</v>
          </cell>
          <cell r="F458">
            <v>38526.281173411466</v>
          </cell>
          <cell r="G458">
            <v>46125.870205646366</v>
          </cell>
          <cell r="H458">
            <v>44658.075625300116</v>
          </cell>
          <cell r="I458">
            <v>42976.439858013247</v>
          </cell>
          <cell r="J458">
            <v>45149.816560730913</v>
          </cell>
          <cell r="K458">
            <v>57037.941435582332</v>
          </cell>
          <cell r="L458">
            <v>49352.145503856504</v>
          </cell>
        </row>
        <row r="459">
          <cell r="A459" t="str">
            <v>V3Z</v>
          </cell>
          <cell r="B459" t="str">
            <v>V3Z80 : Autres professionnels para-médicaux</v>
          </cell>
          <cell r="C459" t="str">
            <v>432b : Masseurs-kinésithérapeutes rééducateurs, salariés</v>
          </cell>
          <cell r="D459">
            <v>16927.105413520607</v>
          </cell>
          <cell r="E459">
            <v>16564.397573799102</v>
          </cell>
          <cell r="F459">
            <v>12895.862835414096</v>
          </cell>
          <cell r="G459">
            <v>12644.798453303349</v>
          </cell>
          <cell r="H459">
            <v>12696.997024219418</v>
          </cell>
          <cell r="I459">
            <v>16680.524858514684</v>
          </cell>
          <cell r="J459">
            <v>18738.589620825693</v>
          </cell>
          <cell r="K459">
            <v>15184.967281356605</v>
          </cell>
          <cell r="L459">
            <v>16857.759338379525</v>
          </cell>
        </row>
        <row r="460">
          <cell r="A460" t="str">
            <v>V3Z</v>
          </cell>
          <cell r="B460" t="str">
            <v>V3Z80 : Autres professionnels para-médicaux</v>
          </cell>
          <cell r="C460" t="str">
            <v>432c : Autres spécialistes de la rééducation, libéraux</v>
          </cell>
          <cell r="D460">
            <v>31291.103731482941</v>
          </cell>
          <cell r="E460">
            <v>32619.280886508132</v>
          </cell>
          <cell r="F460">
            <v>27611.866814379802</v>
          </cell>
          <cell r="G460">
            <v>22685.818531626916</v>
          </cell>
          <cell r="H460">
            <v>37677.690449929585</v>
          </cell>
          <cell r="I460">
            <v>40273.794059150132</v>
          </cell>
          <cell r="J460">
            <v>23584.678135282</v>
          </cell>
          <cell r="K460">
            <v>30501.690262635268</v>
          </cell>
          <cell r="L460">
            <v>39786.942796531563</v>
          </cell>
        </row>
        <row r="461">
          <cell r="A461" t="str">
            <v>V3Z</v>
          </cell>
          <cell r="B461" t="str">
            <v>V3Z80 : Autres professionnels para-médicaux</v>
          </cell>
          <cell r="C461" t="str">
            <v>432d : Autres spécialistes de la rééducation, salariés</v>
          </cell>
          <cell r="D461">
            <v>31137.203892608042</v>
          </cell>
          <cell r="E461">
            <v>20813.45058980539</v>
          </cell>
          <cell r="F461">
            <v>18743.734838885772</v>
          </cell>
          <cell r="G461">
            <v>23059.515632456001</v>
          </cell>
          <cell r="H461">
            <v>23627.396040301326</v>
          </cell>
          <cell r="I461">
            <v>29260.272920364132</v>
          </cell>
          <cell r="J461">
            <v>33714.95894619808</v>
          </cell>
          <cell r="K461">
            <v>31019.089888299528</v>
          </cell>
          <cell r="L461">
            <v>28677.562843326519</v>
          </cell>
        </row>
        <row r="462">
          <cell r="A462" t="str">
            <v>V3Z</v>
          </cell>
          <cell r="B462" t="str">
            <v>V3Z90 : Psychologues, psychothérapeutes</v>
          </cell>
          <cell r="C462" t="str">
            <v>311d : Psychologues, psychanalystes, psychothérapeutes (non médecins)</v>
          </cell>
          <cell r="D462">
            <v>38849.479436327762</v>
          </cell>
          <cell r="E462">
            <v>32369.416924981098</v>
          </cell>
          <cell r="F462">
            <v>26871.133184512466</v>
          </cell>
          <cell r="G462">
            <v>30641.081397780963</v>
          </cell>
          <cell r="H462">
            <v>34894.848684059303</v>
          </cell>
          <cell r="I462">
            <v>34377.120504069288</v>
          </cell>
          <cell r="J462">
            <v>31614.754517160673</v>
          </cell>
          <cell r="K462">
            <v>39692.473034648894</v>
          </cell>
          <cell r="L462">
            <v>45241.210757173707</v>
          </cell>
        </row>
        <row r="463">
          <cell r="A463" t="str">
            <v>V4Z</v>
          </cell>
          <cell r="B463" t="str">
            <v>V4Z80 : Prof. de l'orientation</v>
          </cell>
          <cell r="C463" t="str">
            <v>343a : Psychologues spécialistes de l’orientation scolaire et professionnelle</v>
          </cell>
          <cell r="D463">
            <v>14587.029590415021</v>
          </cell>
          <cell r="E463">
            <v>7916.0411605423396</v>
          </cell>
          <cell r="F463">
            <v>10659.645810614969</v>
          </cell>
          <cell r="G463">
            <v>14064.609049502675</v>
          </cell>
          <cell r="H463">
            <v>14777.314859415525</v>
          </cell>
          <cell r="I463">
            <v>12817.000528739074</v>
          </cell>
          <cell r="J463">
            <v>11197.641139171581</v>
          </cell>
          <cell r="K463">
            <v>16928.016786105149</v>
          </cell>
          <cell r="L463">
            <v>15635.430845968331</v>
          </cell>
        </row>
        <row r="464">
          <cell r="A464" t="str">
            <v>V4Z</v>
          </cell>
          <cell r="B464" t="str">
            <v>V4Z83 : Educateurs spécialisés</v>
          </cell>
          <cell r="C464" t="str">
            <v>434a : Cadres de l’intervention socio-éducative</v>
          </cell>
          <cell r="D464">
            <v>41287.159232060665</v>
          </cell>
          <cell r="E464">
            <v>22928.976831992572</v>
          </cell>
          <cell r="F464">
            <v>37903.565860254748</v>
          </cell>
          <cell r="G464">
            <v>42050.86929649864</v>
          </cell>
          <cell r="H464">
            <v>33130.278716472625</v>
          </cell>
          <cell r="I464">
            <v>41414.048724357563</v>
          </cell>
          <cell r="J464">
            <v>36035.44839935864</v>
          </cell>
          <cell r="K464">
            <v>39904.361775898782</v>
          </cell>
          <cell r="L464">
            <v>47921.667520924573</v>
          </cell>
        </row>
        <row r="465">
          <cell r="A465" t="str">
            <v>V4Z</v>
          </cell>
          <cell r="B465" t="str">
            <v>V4Z83 : Educateurs spécialisés</v>
          </cell>
          <cell r="C465" t="str">
            <v>434d : Éducateurs spécialisés</v>
          </cell>
          <cell r="D465">
            <v>110175.18955223321</v>
          </cell>
          <cell r="E465">
            <v>88487.807560442481</v>
          </cell>
          <cell r="F465">
            <v>104484.84359537163</v>
          </cell>
          <cell r="G465">
            <v>94316.024640745381</v>
          </cell>
          <cell r="H465">
            <v>104211.06447426147</v>
          </cell>
          <cell r="I465">
            <v>120377.49887818919</v>
          </cell>
          <cell r="J465">
            <v>112543.38695024241</v>
          </cell>
          <cell r="K465">
            <v>102338.46757568499</v>
          </cell>
          <cell r="L465">
            <v>115643.71413077225</v>
          </cell>
        </row>
        <row r="466">
          <cell r="A466" t="str">
            <v>V4Z</v>
          </cell>
          <cell r="B466" t="str">
            <v>V4Z83 : Educateurs spécialisés</v>
          </cell>
          <cell r="C466" t="str">
            <v>434e : Moniteurs éducateurs</v>
          </cell>
          <cell r="D466">
            <v>22331.850401722313</v>
          </cell>
          <cell r="E466">
            <v>17406.691174720163</v>
          </cell>
          <cell r="F466">
            <v>18416.883184325186</v>
          </cell>
          <cell r="G466">
            <v>27938.689813291396</v>
          </cell>
          <cell r="H466">
            <v>30942.495730438037</v>
          </cell>
          <cell r="I466">
            <v>20710.256158560554</v>
          </cell>
          <cell r="J466">
            <v>19029.925904149528</v>
          </cell>
          <cell r="K466">
            <v>22959.612586501793</v>
          </cell>
          <cell r="L466">
            <v>25006.012714515618</v>
          </cell>
        </row>
        <row r="467">
          <cell r="A467" t="str">
            <v>V4Z</v>
          </cell>
          <cell r="B467" t="str">
            <v>V4Z83 : Educateurs spécialisés</v>
          </cell>
          <cell r="C467" t="str">
            <v>434f : Éducateurs techniques spécialisés, moniteurs d’atelier</v>
          </cell>
          <cell r="D467">
            <v>16916.898518158625</v>
          </cell>
          <cell r="E467">
            <v>20150.84180713732</v>
          </cell>
          <cell r="F467">
            <v>25658.830785668233</v>
          </cell>
          <cell r="G467">
            <v>21654.804273316378</v>
          </cell>
          <cell r="H467">
            <v>17373.153473585502</v>
          </cell>
          <cell r="I467">
            <v>14551.713468636583</v>
          </cell>
          <cell r="J467">
            <v>17613.986768059225</v>
          </cell>
          <cell r="K467">
            <v>19056.344392715651</v>
          </cell>
          <cell r="L467">
            <v>14080.364393700997</v>
          </cell>
        </row>
        <row r="468">
          <cell r="A468" t="str">
            <v>V4Z</v>
          </cell>
          <cell r="B468" t="str">
            <v>V4Z83 : Educateurs spécialisés</v>
          </cell>
          <cell r="C468" t="str">
            <v>434g : Éducateurs de jeunes enfants</v>
          </cell>
          <cell r="D468">
            <v>17584.307002659225</v>
          </cell>
          <cell r="E468">
            <v>10964.423351267793</v>
          </cell>
          <cell r="F468">
            <v>10363.235657784078</v>
          </cell>
          <cell r="G468">
            <v>15053.171611560641</v>
          </cell>
          <cell r="H468">
            <v>15636.904327140774</v>
          </cell>
          <cell r="I468">
            <v>16833.473779813161</v>
          </cell>
          <cell r="J468">
            <v>16926.826848436525</v>
          </cell>
          <cell r="K468">
            <v>17486.624306425252</v>
          </cell>
          <cell r="L468">
            <v>18339.469853115901</v>
          </cell>
        </row>
        <row r="469">
          <cell r="A469" t="str">
            <v>V4Z</v>
          </cell>
          <cell r="B469" t="str">
            <v>V4Z85 : Prof. de l'action sociale</v>
          </cell>
          <cell r="C469" t="str">
            <v>434b : Assistants de service social</v>
          </cell>
          <cell r="D469">
            <v>58992.918968247599</v>
          </cell>
          <cell r="E469">
            <v>60045.417812798114</v>
          </cell>
          <cell r="F469">
            <v>57641.62875836336</v>
          </cell>
          <cell r="G469">
            <v>55118.524405662152</v>
          </cell>
          <cell r="H469">
            <v>54881.488419157111</v>
          </cell>
          <cell r="I469">
            <v>50219.883852912011</v>
          </cell>
          <cell r="J469">
            <v>55635.903917590818</v>
          </cell>
          <cell r="K469">
            <v>60057.223530102092</v>
          </cell>
          <cell r="L469">
            <v>61285.629457049901</v>
          </cell>
        </row>
        <row r="470">
          <cell r="A470" t="str">
            <v>V4Z</v>
          </cell>
          <cell r="B470" t="str">
            <v>V4Z85 : Prof. de l'action sociale</v>
          </cell>
          <cell r="C470" t="str">
            <v>434c : Conseillers en économie sociale et familiale</v>
          </cell>
          <cell r="D470">
            <v>18919.045968290793</v>
          </cell>
          <cell r="E470">
            <v>17714.080273694854</v>
          </cell>
          <cell r="F470">
            <v>12716.01773572676</v>
          </cell>
          <cell r="G470">
            <v>15632.918768910562</v>
          </cell>
          <cell r="H470">
            <v>28848.030518036536</v>
          </cell>
          <cell r="I470">
            <v>26175.287522902261</v>
          </cell>
          <cell r="J470">
            <v>19542.388740018574</v>
          </cell>
          <cell r="K470">
            <v>18132.508530477011</v>
          </cell>
          <cell r="L470">
            <v>19082.240634376791</v>
          </cell>
        </row>
        <row r="471">
          <cell r="A471" t="str">
            <v>V5Z</v>
          </cell>
          <cell r="B471" t="str">
            <v>V5Z00 : Exp. équip. sportifs et culturels</v>
          </cell>
          <cell r="C471" t="str">
            <v>227a : Indépendants gestionnaires de spectacle ou de service récréatif 0 à 9 salariés</v>
          </cell>
          <cell r="D471">
            <v>8148.3033084114868</v>
          </cell>
          <cell r="E471">
            <v>8236.1236417699256</v>
          </cell>
          <cell r="F471">
            <v>8090.2113477690546</v>
          </cell>
          <cell r="G471">
            <v>3571.2626038481171</v>
          </cell>
          <cell r="H471">
            <v>6107.9523581037465</v>
          </cell>
          <cell r="I471">
            <v>7700.4700054107097</v>
          </cell>
          <cell r="J471">
            <v>9159.8155387065126</v>
          </cell>
          <cell r="K471">
            <v>8920.2155276182602</v>
          </cell>
          <cell r="L471">
            <v>6364.8788589096894</v>
          </cell>
        </row>
        <row r="472">
          <cell r="A472" t="str">
            <v>V5Z</v>
          </cell>
          <cell r="B472" t="str">
            <v>V5Z81 : Prof. animation socioculturelle</v>
          </cell>
          <cell r="C472" t="str">
            <v>435a : Directeurs de centres socioculturels et de loisirs</v>
          </cell>
          <cell r="D472">
            <v>15847.575942065216</v>
          </cell>
          <cell r="E472">
            <v>6498.644099238014</v>
          </cell>
          <cell r="F472">
            <v>10509.25667750003</v>
          </cell>
          <cell r="G472">
            <v>11850.556156038734</v>
          </cell>
          <cell r="H472">
            <v>9006.1717937916765</v>
          </cell>
          <cell r="I472">
            <v>9292.6086520890076</v>
          </cell>
          <cell r="J472">
            <v>15242.648073519493</v>
          </cell>
          <cell r="K472">
            <v>18779.656509304343</v>
          </cell>
          <cell r="L472">
            <v>13520.423243371806</v>
          </cell>
        </row>
        <row r="473">
          <cell r="A473" t="str">
            <v>V5Z</v>
          </cell>
          <cell r="B473" t="str">
            <v>V5Z81 : Prof. animation socioculturelle</v>
          </cell>
          <cell r="C473" t="str">
            <v>435b : Animateurs socioculturels et de loisirs</v>
          </cell>
          <cell r="D473">
            <v>120309.52530136246</v>
          </cell>
          <cell r="E473">
            <v>108720.31687724624</v>
          </cell>
          <cell r="F473">
            <v>112804.13993891687</v>
          </cell>
          <cell r="G473">
            <v>101534.46313610657</v>
          </cell>
          <cell r="H473">
            <v>89590.473151973682</v>
          </cell>
          <cell r="I473">
            <v>102743.11691999782</v>
          </cell>
          <cell r="J473">
            <v>109802.39908344713</v>
          </cell>
          <cell r="K473">
            <v>122487.64352429152</v>
          </cell>
          <cell r="L473">
            <v>128638.53329634879</v>
          </cell>
        </row>
        <row r="474">
          <cell r="A474" t="str">
            <v>V5Z</v>
          </cell>
          <cell r="B474" t="str">
            <v>V5Z82 : Sportifs et animateurs sportifs</v>
          </cell>
          <cell r="C474" t="str">
            <v>424a : Moniteurs et éducateurs sportifs, sportifs professionnels</v>
          </cell>
          <cell r="D474">
            <v>86177.75122559414</v>
          </cell>
          <cell r="E474">
            <v>62629.404520501565</v>
          </cell>
          <cell r="F474">
            <v>67115.349221445693</v>
          </cell>
          <cell r="G474">
            <v>71484.01860270687</v>
          </cell>
          <cell r="H474">
            <v>76579.627385607309</v>
          </cell>
          <cell r="I474">
            <v>76215.827285224892</v>
          </cell>
          <cell r="J474">
            <v>79084.425853259789</v>
          </cell>
          <cell r="K474">
            <v>83180.331836458907</v>
          </cell>
          <cell r="L474">
            <v>96268.495987063725</v>
          </cell>
        </row>
        <row r="475">
          <cell r="A475" t="str">
            <v>V5Z</v>
          </cell>
          <cell r="B475" t="str">
            <v>V5Z84 : Surveillants d'étab. scolaires</v>
          </cell>
          <cell r="C475" t="str">
            <v>422d : Conseillers principaux d’éducation</v>
          </cell>
          <cell r="D475">
            <v>17778.093061634547</v>
          </cell>
          <cell r="E475">
            <v>17638.654164976982</v>
          </cell>
          <cell r="F475">
            <v>23296.910768710033</v>
          </cell>
          <cell r="G475">
            <v>27354.580587539855</v>
          </cell>
          <cell r="H475">
            <v>17390.591868024807</v>
          </cell>
          <cell r="I475">
            <v>14525.351977701406</v>
          </cell>
          <cell r="J475">
            <v>13439.560338309162</v>
          </cell>
          <cell r="K475">
            <v>18153.185887059168</v>
          </cell>
          <cell r="L475">
            <v>21741.532959535314</v>
          </cell>
        </row>
        <row r="476">
          <cell r="A476" t="str">
            <v>V5Z</v>
          </cell>
          <cell r="B476" t="str">
            <v>V5Z84 : Surveillants d'étab. scolaires</v>
          </cell>
          <cell r="C476" t="str">
            <v>422e : Surveillants et aides-éducateurs des établissements d’enseignement</v>
          </cell>
          <cell r="D476">
            <v>90809.696623251075</v>
          </cell>
          <cell r="E476">
            <v>95678.76798994391</v>
          </cell>
          <cell r="F476">
            <v>80605.708807967341</v>
          </cell>
          <cell r="G476">
            <v>76577.196745614128</v>
          </cell>
          <cell r="H476">
            <v>98215.369418987786</v>
          </cell>
          <cell r="I476">
            <v>92511.170278639402</v>
          </cell>
          <cell r="J476">
            <v>89750.054425040027</v>
          </cell>
          <cell r="K476">
            <v>85856.789821710627</v>
          </cell>
          <cell r="L476">
            <v>96822.245623002615</v>
          </cell>
        </row>
        <row r="477">
          <cell r="A477" t="str">
            <v>W0Z</v>
          </cell>
          <cell r="B477" t="str">
            <v>W0Z80 : Professeurs des écoles</v>
          </cell>
          <cell r="C477" t="str">
            <v>421a : Instituteurs</v>
          </cell>
          <cell r="D477">
            <v>25303.00818889499</v>
          </cell>
          <cell r="E477">
            <v>124439.9823942637</v>
          </cell>
          <cell r="F477">
            <v>101904.14805843556</v>
          </cell>
          <cell r="G477">
            <v>81984.701556422864</v>
          </cell>
          <cell r="H477">
            <v>65013.974584488496</v>
          </cell>
          <cell r="I477">
            <v>45781.066380303622</v>
          </cell>
          <cell r="J477">
            <v>26712.810603834758</v>
          </cell>
          <cell r="K477">
            <v>26254.301891693249</v>
          </cell>
          <cell r="L477">
            <v>22941.912071156963</v>
          </cell>
        </row>
        <row r="478">
          <cell r="A478" t="str">
            <v>W0Z</v>
          </cell>
          <cell r="B478" t="str">
            <v>W0Z80 : Professeurs des écoles</v>
          </cell>
          <cell r="C478" t="str">
            <v>421b : Professeurs des écoles</v>
          </cell>
          <cell r="D478">
            <v>386399.89418088458</v>
          </cell>
          <cell r="E478">
            <v>278446.6850226383</v>
          </cell>
          <cell r="F478">
            <v>290045.47214105166</v>
          </cell>
          <cell r="G478">
            <v>329691.05381036142</v>
          </cell>
          <cell r="H478">
            <v>327364.16940970783</v>
          </cell>
          <cell r="I478">
            <v>341819.69829749863</v>
          </cell>
          <cell r="J478">
            <v>394253.03562780312</v>
          </cell>
          <cell r="K478">
            <v>379682.47594431014</v>
          </cell>
          <cell r="L478">
            <v>385264.17097054061</v>
          </cell>
        </row>
        <row r="479">
          <cell r="A479" t="str">
            <v>W0Z</v>
          </cell>
          <cell r="B479" t="str">
            <v>W0Z90 : Professeurs du secondaire</v>
          </cell>
          <cell r="C479" t="str">
            <v>341a : Professeurs agrégés et certifiés de l’enseignement secondaire</v>
          </cell>
          <cell r="D479">
            <v>375256.32900460676</v>
          </cell>
          <cell r="E479">
            <v>375490.51072701457</v>
          </cell>
          <cell r="F479">
            <v>391124.67579286773</v>
          </cell>
          <cell r="G479">
            <v>422630.76823338069</v>
          </cell>
          <cell r="H479">
            <v>394074.23801006551</v>
          </cell>
          <cell r="I479">
            <v>396340.37751467183</v>
          </cell>
          <cell r="J479">
            <v>409680.29930907633</v>
          </cell>
          <cell r="K479">
            <v>362963.29382688645</v>
          </cell>
          <cell r="L479">
            <v>353125.39387785754</v>
          </cell>
        </row>
        <row r="480">
          <cell r="A480" t="str">
            <v>W0Z</v>
          </cell>
          <cell r="B480" t="str">
            <v>W0Z90 : Professeurs du secondaire</v>
          </cell>
          <cell r="C480" t="str">
            <v>422a : Professeurs d’enseignement général des collèges</v>
          </cell>
          <cell r="D480">
            <v>85947.031024854528</v>
          </cell>
          <cell r="E480">
            <v>72365.057800530252</v>
          </cell>
          <cell r="F480">
            <v>63589.872923768242</v>
          </cell>
          <cell r="G480">
            <v>56745.823362562645</v>
          </cell>
          <cell r="H480">
            <v>63942.41106760034</v>
          </cell>
          <cell r="I480">
            <v>66459.837567847731</v>
          </cell>
          <cell r="J480">
            <v>76086.751499589882</v>
          </cell>
          <cell r="K480">
            <v>82063.30448084003</v>
          </cell>
          <cell r="L480">
            <v>99691.037094133644</v>
          </cell>
        </row>
        <row r="481">
          <cell r="A481" t="str">
            <v>W0Z</v>
          </cell>
          <cell r="B481" t="str">
            <v>W0Z90 : Professeurs du secondaire</v>
          </cell>
          <cell r="C481" t="str">
            <v>422b : Professeurs de lycée professionnel</v>
          </cell>
          <cell r="D481">
            <v>37380.445210057391</v>
          </cell>
          <cell r="E481">
            <v>40481.470177013085</v>
          </cell>
          <cell r="F481">
            <v>43222.898849617595</v>
          </cell>
          <cell r="G481">
            <v>47492.736222273677</v>
          </cell>
          <cell r="H481">
            <v>43129.912268150161</v>
          </cell>
          <cell r="I481">
            <v>31651.75459344031</v>
          </cell>
          <cell r="J481">
            <v>32653.224372466626</v>
          </cell>
          <cell r="K481">
            <v>40267.899832842777</v>
          </cell>
          <cell r="L481">
            <v>39220.211424862755</v>
          </cell>
        </row>
        <row r="482">
          <cell r="A482" t="str">
            <v>W0Z</v>
          </cell>
          <cell r="B482" t="str">
            <v>W0Z90 : Professeurs du secondaire</v>
          </cell>
          <cell r="C482" t="str">
            <v>422c : Maîtres auxiliaires et professeurs contractuels de l’enseignement secondaire</v>
          </cell>
          <cell r="D482">
            <v>21137.865009405356</v>
          </cell>
          <cell r="E482">
            <v>41100.086228670472</v>
          </cell>
          <cell r="F482">
            <v>37940.544444562707</v>
          </cell>
          <cell r="G482">
            <v>30256.70456534078</v>
          </cell>
          <cell r="H482">
            <v>23986.330432360381</v>
          </cell>
          <cell r="I482">
            <v>26574.475136621928</v>
          </cell>
          <cell r="J482">
            <v>23646.747657937565</v>
          </cell>
          <cell r="K482">
            <v>22507.077688997888</v>
          </cell>
          <cell r="L482">
            <v>17259.769681280606</v>
          </cell>
        </row>
        <row r="483">
          <cell r="A483" t="str">
            <v>W0Z</v>
          </cell>
          <cell r="B483" t="str">
            <v>W0Z91 : Directeurs d'étab., inspecteurs</v>
          </cell>
          <cell r="C483" t="str">
            <v>227b : Indépendants gestionnaires d’établissements privés (enseignement, santé, social) 0 à 9 salariés</v>
          </cell>
          <cell r="D483">
            <v>10486.260619290662</v>
          </cell>
          <cell r="E483">
            <v>12337.884470874922</v>
          </cell>
          <cell r="F483">
            <v>14088.53044137068</v>
          </cell>
          <cell r="G483">
            <v>9390.4297639641154</v>
          </cell>
          <cell r="H483">
            <v>7570.6227703915183</v>
          </cell>
          <cell r="I483">
            <v>12544.429268686281</v>
          </cell>
          <cell r="J483">
            <v>10032.019601247059</v>
          </cell>
          <cell r="K483">
            <v>12124.7321231937</v>
          </cell>
          <cell r="L483">
            <v>9302.0301334312335</v>
          </cell>
        </row>
        <row r="484">
          <cell r="A484" t="str">
            <v>W0Z</v>
          </cell>
          <cell r="B484" t="str">
            <v>W0Z91 : Directeurs d'étab., inspecteurs</v>
          </cell>
          <cell r="C484" t="str">
            <v>341b : Chefs d’établissement de l’enseignement secondaire et inspecteurs</v>
          </cell>
          <cell r="D484">
            <v>22445.882747772022</v>
          </cell>
          <cell r="E484">
            <v>29387.467572134978</v>
          </cell>
          <cell r="F484">
            <v>37367.340572050096</v>
          </cell>
          <cell r="G484">
            <v>36904.797083846795</v>
          </cell>
          <cell r="H484">
            <v>20533.9111189</v>
          </cell>
          <cell r="I484">
            <v>27274.822977040803</v>
          </cell>
          <cell r="J484">
            <v>25897.026041782407</v>
          </cell>
          <cell r="K484">
            <v>21541.413719407956</v>
          </cell>
          <cell r="L484">
            <v>19899.208482125712</v>
          </cell>
        </row>
        <row r="485">
          <cell r="A485" t="str">
            <v>W0Z</v>
          </cell>
          <cell r="B485" t="str">
            <v>W0Z92 : Professeurs du supérieur</v>
          </cell>
          <cell r="C485" t="str">
            <v>342a : Enseignants de l’enseignement supérieur</v>
          </cell>
          <cell r="D485">
            <v>93808.426759213748</v>
          </cell>
          <cell r="E485">
            <v>113344.78158845789</v>
          </cell>
          <cell r="F485">
            <v>105362.24018108007</v>
          </cell>
          <cell r="G485">
            <v>93708.708045576219</v>
          </cell>
          <cell r="H485">
            <v>107252.21455202595</v>
          </cell>
          <cell r="I485">
            <v>90069.888935265786</v>
          </cell>
          <cell r="J485">
            <v>91501.549974837006</v>
          </cell>
          <cell r="K485">
            <v>101372.60935685161</v>
          </cell>
          <cell r="L485">
            <v>88551.120945952629</v>
          </cell>
        </row>
        <row r="486">
          <cell r="A486" t="str">
            <v>W1Z</v>
          </cell>
          <cell r="B486" t="str">
            <v>W1Z80 : Formateurs</v>
          </cell>
          <cell r="C486" t="str">
            <v>423a : Moniteurs d’école de conduite</v>
          </cell>
          <cell r="D486">
            <v>17213.197651394828</v>
          </cell>
          <cell r="E486">
            <v>18460.372053083407</v>
          </cell>
          <cell r="F486">
            <v>12089.803899300547</v>
          </cell>
          <cell r="G486">
            <v>14204.422510667986</v>
          </cell>
          <cell r="H486">
            <v>10052.982316546264</v>
          </cell>
          <cell r="I486">
            <v>16354.077894977298</v>
          </cell>
          <cell r="J486">
            <v>20985.903007440338</v>
          </cell>
          <cell r="K486">
            <v>14847.008393535061</v>
          </cell>
          <cell r="L486">
            <v>15806.681553209082</v>
          </cell>
        </row>
        <row r="487">
          <cell r="A487" t="str">
            <v>W1Z</v>
          </cell>
          <cell r="B487" t="str">
            <v>W1Z80 : Formateurs</v>
          </cell>
          <cell r="C487" t="str">
            <v>423b : Formateurs et animateurs de formation continue</v>
          </cell>
          <cell r="D487">
            <v>122728.07827543275</v>
          </cell>
          <cell r="E487">
            <v>99175.572962418548</v>
          </cell>
          <cell r="F487">
            <v>102344.33417716852</v>
          </cell>
          <cell r="G487">
            <v>100808.57599237417</v>
          </cell>
          <cell r="H487">
            <v>113396.30201840246</v>
          </cell>
          <cell r="I487">
            <v>112836.45247405225</v>
          </cell>
          <cell r="J487">
            <v>127688.48603448331</v>
          </cell>
          <cell r="K487">
            <v>127548.87045942816</v>
          </cell>
          <cell r="L487">
            <v>112946.87833238678</v>
          </cell>
        </row>
        <row r="488">
          <cell r="A488" t="str">
            <v>X0Z</v>
          </cell>
          <cell r="B488" t="str">
            <v>X0Z00 : Prof. de la politique</v>
          </cell>
          <cell r="C488" t="str">
            <v>335a : Personnes exerçant un mandat politique ou syndical</v>
          </cell>
          <cell r="D488">
            <v>15210.052055581602</v>
          </cell>
          <cell r="E488">
            <v>3710.9072220255671</v>
          </cell>
          <cell r="F488">
            <v>6004.6916925836185</v>
          </cell>
          <cell r="G488">
            <v>6578.3400020623631</v>
          </cell>
          <cell r="H488">
            <v>12246.234039927529</v>
          </cell>
          <cell r="I488">
            <v>18999.023591160807</v>
          </cell>
          <cell r="J488">
            <v>15514.049287822836</v>
          </cell>
          <cell r="K488">
            <v>13545.548903746985</v>
          </cell>
          <cell r="L488">
            <v>16570.557975174983</v>
          </cell>
        </row>
        <row r="489">
          <cell r="A489" t="str">
            <v>X0Z</v>
          </cell>
          <cell r="B489" t="str">
            <v>X0Z01 : Clergé</v>
          </cell>
          <cell r="C489" t="str">
            <v>441a : Clergé séculier</v>
          </cell>
          <cell r="D489">
            <v>7934.238425010597</v>
          </cell>
          <cell r="E489">
            <v>10554.465236384329</v>
          </cell>
          <cell r="F489">
            <v>8350.6242164965042</v>
          </cell>
          <cell r="G489">
            <v>8231.6061770117394</v>
          </cell>
          <cell r="H489">
            <v>11590.39698986148</v>
          </cell>
          <cell r="I489">
            <v>9963.1642573667505</v>
          </cell>
          <cell r="J489">
            <v>6534.4220864278323</v>
          </cell>
          <cell r="K489">
            <v>7825.7700666744122</v>
          </cell>
          <cell r="L489">
            <v>9442.5231219295456</v>
          </cell>
        </row>
        <row r="490">
          <cell r="A490" t="str">
            <v>X0Z</v>
          </cell>
          <cell r="B490" t="str">
            <v>X0Z01 : Clergé</v>
          </cell>
          <cell r="C490" t="str">
            <v>441b : Clergé régulier</v>
          </cell>
          <cell r="D490">
            <v>974.19813510311508</v>
          </cell>
          <cell r="E490">
            <v>109.65924239663417</v>
          </cell>
          <cell r="F490">
            <v>751.16170015115438</v>
          </cell>
          <cell r="G490">
            <v>577.97314118679219</v>
          </cell>
          <cell r="H490">
            <v>282.1404946265522</v>
          </cell>
          <cell r="I490">
            <v>268.18074087737421</v>
          </cell>
          <cell r="J490">
            <v>631.14155347886549</v>
          </cell>
          <cell r="K490">
            <v>1294.3894422853641</v>
          </cell>
          <cell r="L490">
            <v>997.06340954511552</v>
          </cell>
        </row>
        <row r="491">
          <cell r="A491" t="str">
            <v>ZZZ</v>
          </cell>
          <cell r="B491" t="str">
            <v>ZZZZZ : Autre FAP2009, non renseignée</v>
          </cell>
          <cell r="C491" t="str">
            <v>ZZZZ : Autres PCS, code non renseigné</v>
          </cell>
          <cell r="D491" t="e">
            <v>#DIV/0!</v>
          </cell>
          <cell r="E491">
            <v>46666.133263814954</v>
          </cell>
          <cell r="F491">
            <v>17789.095429412955</v>
          </cell>
          <cell r="H491">
            <v>15864.552885373927</v>
          </cell>
          <cell r="I491">
            <v>17716.891192528092</v>
          </cell>
        </row>
        <row r="492">
          <cell r="A492" t="str">
            <v>ZZZ</v>
          </cell>
          <cell r="B492" t="str">
            <v>ZZZZZ : Autre FAP2009, non renseignée</v>
          </cell>
          <cell r="C492" t="str">
            <v>ZZZZ : Autres PCS, code non renseigné</v>
          </cell>
          <cell r="D492">
            <v>17993.961823468137</v>
          </cell>
          <cell r="E492">
            <v>5848.4959600097791</v>
          </cell>
          <cell r="G492">
            <v>22507.451115503536</v>
          </cell>
          <cell r="H492">
            <v>2105.1412614269111</v>
          </cell>
          <cell r="I492">
            <v>795.81279517907353</v>
          </cell>
          <cell r="J492">
            <v>19361.144799188114</v>
          </cell>
          <cell r="K492">
            <v>16461.93470195038</v>
          </cell>
          <cell r="L492">
            <v>18158.805969265915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R8210"/>
    </sheetNames>
    <sheetDataSet>
      <sheetData sheetId="0">
        <row r="1">
          <cell r="A1" t="str">
            <v>nfap87</v>
          </cell>
          <cell r="B1" t="str">
            <v>emp1982</v>
          </cell>
          <cell r="C1" t="str">
            <v>emp1983</v>
          </cell>
          <cell r="D1" t="str">
            <v>emp1984</v>
          </cell>
          <cell r="E1" t="str">
            <v>emp1985</v>
          </cell>
          <cell r="F1" t="str">
            <v>emp1986</v>
          </cell>
          <cell r="G1" t="str">
            <v>emp1987</v>
          </cell>
          <cell r="H1" t="str">
            <v>emp1988</v>
          </cell>
          <cell r="I1" t="str">
            <v>emp1989</v>
          </cell>
          <cell r="J1" t="str">
            <v>emp1990</v>
          </cell>
          <cell r="K1" t="str">
            <v>emp1991</v>
          </cell>
          <cell r="L1" t="str">
            <v>emp1992</v>
          </cell>
          <cell r="M1" t="str">
            <v>emp1993</v>
          </cell>
          <cell r="N1" t="str">
            <v>emp1994</v>
          </cell>
          <cell r="O1" t="str">
            <v>emp1995</v>
          </cell>
          <cell r="P1" t="str">
            <v>emp1996</v>
          </cell>
          <cell r="Q1" t="str">
            <v>emp1997</v>
          </cell>
          <cell r="R1" t="str">
            <v>emp1998</v>
          </cell>
          <cell r="S1" t="str">
            <v>emp1999</v>
          </cell>
          <cell r="T1" t="str">
            <v>emp2000</v>
          </cell>
          <cell r="U1" t="str">
            <v>emp2001</v>
          </cell>
          <cell r="V1" t="str">
            <v>emp2002</v>
          </cell>
          <cell r="W1" t="str">
            <v>emp2003</v>
          </cell>
          <cell r="X1" t="str">
            <v>emp2004</v>
          </cell>
          <cell r="Y1" t="str">
            <v>emp2005</v>
          </cell>
          <cell r="Z1" t="str">
            <v>emp2006</v>
          </cell>
          <cell r="AA1" t="str">
            <v>emp2007</v>
          </cell>
          <cell r="AB1" t="str">
            <v>emp2008</v>
          </cell>
          <cell r="AC1" t="str">
            <v>emp2009</v>
          </cell>
          <cell r="AD1" t="str">
            <v>emp2010</v>
          </cell>
          <cell r="AE1" t="str">
            <v>Fap87L</v>
          </cell>
        </row>
        <row r="2">
          <cell r="B2">
            <v>22288000.000001788</v>
          </cell>
          <cell r="C2">
            <v>22182000.000001527</v>
          </cell>
          <cell r="D2">
            <v>22009000.000000238</v>
          </cell>
          <cell r="E2">
            <v>22028000.000000272</v>
          </cell>
          <cell r="F2">
            <v>22233000.000000458</v>
          </cell>
          <cell r="G2">
            <v>22251000.000000402</v>
          </cell>
          <cell r="H2">
            <v>22322000.000000101</v>
          </cell>
          <cell r="I2">
            <v>22677999.999999929</v>
          </cell>
          <cell r="J2">
            <v>23152999.999999993</v>
          </cell>
          <cell r="K2">
            <v>23043999.999999832</v>
          </cell>
          <cell r="L2">
            <v>23002000.00000006</v>
          </cell>
          <cell r="M2">
            <v>22858000.00000025</v>
          </cell>
          <cell r="N2">
            <v>22773000.000000086</v>
          </cell>
          <cell r="O2">
            <v>23043000.000000015</v>
          </cell>
          <cell r="P2">
            <v>23162000.000000063</v>
          </cell>
          <cell r="Q2">
            <v>23071999.999999966</v>
          </cell>
          <cell r="R2">
            <v>23321000.000000071</v>
          </cell>
          <cell r="S2">
            <v>23574000.000000019</v>
          </cell>
          <cell r="T2">
            <v>24218000.000000011</v>
          </cell>
          <cell r="U2">
            <v>24586999.999999873</v>
          </cell>
          <cell r="V2">
            <v>24830000.555569496</v>
          </cell>
          <cell r="W2">
            <v>24677538.926917136</v>
          </cell>
          <cell r="X2">
            <v>24778154.224511717</v>
          </cell>
          <cell r="Y2">
            <v>24950324.640562467</v>
          </cell>
          <cell r="Z2">
            <v>25117836.427496739</v>
          </cell>
          <cell r="AA2">
            <v>25553191.231367253</v>
          </cell>
          <cell r="AB2">
            <v>25896050.160548378</v>
          </cell>
          <cell r="AC2">
            <v>25652518.387782205</v>
          </cell>
          <cell r="AD2">
            <v>25692784.712126274</v>
          </cell>
        </row>
        <row r="3">
          <cell r="A3" t="str">
            <v>A0Z</v>
          </cell>
          <cell r="B3">
            <v>1638999.999999986</v>
          </cell>
          <cell r="C3">
            <v>1581000.0000000056</v>
          </cell>
          <cell r="D3">
            <v>1610000</v>
          </cell>
          <cell r="E3">
            <v>1536999.9999999916</v>
          </cell>
          <cell r="F3">
            <v>1443000</v>
          </cell>
          <cell r="G3">
            <v>1413000</v>
          </cell>
          <cell r="H3">
            <v>1349000.0000000081</v>
          </cell>
          <cell r="I3">
            <v>1313000</v>
          </cell>
          <cell r="J3">
            <v>1208000</v>
          </cell>
          <cell r="K3">
            <v>1118000</v>
          </cell>
          <cell r="L3">
            <v>1037000</v>
          </cell>
          <cell r="M3">
            <v>919000.00000000279</v>
          </cell>
          <cell r="N3">
            <v>857999.99999999593</v>
          </cell>
          <cell r="O3">
            <v>808999.99999999022</v>
          </cell>
          <cell r="P3">
            <v>779000.00000001397</v>
          </cell>
          <cell r="Q3">
            <v>752999.9999999993</v>
          </cell>
          <cell r="R3">
            <v>722999.99999999383</v>
          </cell>
          <cell r="S3">
            <v>718999.99999999872</v>
          </cell>
          <cell r="T3">
            <v>699000.00000000081</v>
          </cell>
          <cell r="U3">
            <v>681999.99999999662</v>
          </cell>
          <cell r="V3">
            <v>672000.00000000652</v>
          </cell>
          <cell r="W3">
            <v>718044.22473939427</v>
          </cell>
          <cell r="X3">
            <v>681200.58325320913</v>
          </cell>
          <cell r="Y3">
            <v>636424.31497929699</v>
          </cell>
          <cell r="Z3">
            <v>649676.03423890425</v>
          </cell>
          <cell r="AA3">
            <v>580776.73023315868</v>
          </cell>
          <cell r="AB3">
            <v>500904.98523561505</v>
          </cell>
          <cell r="AC3">
            <v>538324.28422708833</v>
          </cell>
          <cell r="AD3">
            <v>546946.78616821638</v>
          </cell>
          <cell r="AE3" t="str">
            <v>A0Z : Agriculteurs, éleveurs</v>
          </cell>
        </row>
        <row r="4">
          <cell r="A4" t="str">
            <v>A1Z</v>
          </cell>
          <cell r="B4">
            <v>315999.99999999942</v>
          </cell>
          <cell r="C4">
            <v>311000.00000000093</v>
          </cell>
          <cell r="D4">
            <v>350999.99999999744</v>
          </cell>
          <cell r="E4">
            <v>340000.0000000007</v>
          </cell>
          <cell r="F4">
            <v>346000.00000000297</v>
          </cell>
          <cell r="G4">
            <v>344000.00000000099</v>
          </cell>
          <cell r="H4">
            <v>339000</v>
          </cell>
          <cell r="I4">
            <v>334999.99999999831</v>
          </cell>
          <cell r="J4">
            <v>319999.99999999825</v>
          </cell>
          <cell r="K4">
            <v>354999.9999999993</v>
          </cell>
          <cell r="L4">
            <v>361000.00000000052</v>
          </cell>
          <cell r="M4">
            <v>329000.00000000134</v>
          </cell>
          <cell r="N4">
            <v>319999.99999999831</v>
          </cell>
          <cell r="O4">
            <v>310999.99999999709</v>
          </cell>
          <cell r="P4">
            <v>335000.00000000198</v>
          </cell>
          <cell r="Q4">
            <v>318999.99999999849</v>
          </cell>
          <cell r="R4">
            <v>308999.99999999936</v>
          </cell>
          <cell r="S4">
            <v>298000</v>
          </cell>
          <cell r="T4">
            <v>309000.00000000279</v>
          </cell>
          <cell r="U4">
            <v>305999.99999999808</v>
          </cell>
          <cell r="V4">
            <v>330000.00000000163</v>
          </cell>
          <cell r="W4">
            <v>337527.01982135838</v>
          </cell>
          <cell r="X4">
            <v>323461.7707720105</v>
          </cell>
          <cell r="Y4">
            <v>313283.66259913746</v>
          </cell>
          <cell r="Z4">
            <v>307233.44865966559</v>
          </cell>
          <cell r="AA4">
            <v>323076.15137569833</v>
          </cell>
          <cell r="AB4">
            <v>307584.0013185236</v>
          </cell>
          <cell r="AC4">
            <v>326371.83466018742</v>
          </cell>
          <cell r="AD4">
            <v>305726.10526018898</v>
          </cell>
          <cell r="AE4" t="str">
            <v>A1Z : Maraîchers, jardiniers, viticulteurs</v>
          </cell>
        </row>
        <row r="5">
          <cell r="A5" t="str">
            <v>A2Z</v>
          </cell>
          <cell r="B5">
            <v>23000</v>
          </cell>
          <cell r="C5">
            <v>25000.000000000058</v>
          </cell>
          <cell r="D5">
            <v>31000.000000000131</v>
          </cell>
          <cell r="E5">
            <v>28999.999999999796</v>
          </cell>
          <cell r="F5">
            <v>24999.999999999814</v>
          </cell>
          <cell r="G5">
            <v>30000</v>
          </cell>
          <cell r="H5">
            <v>32000.000000000171</v>
          </cell>
          <cell r="I5">
            <v>29999.999999999698</v>
          </cell>
          <cell r="J5">
            <v>30000.000000000113</v>
          </cell>
          <cell r="K5">
            <v>25999.999999999709</v>
          </cell>
          <cell r="L5">
            <v>20000</v>
          </cell>
          <cell r="M5">
            <v>20000.000000149626</v>
          </cell>
          <cell r="N5">
            <v>36000.00000000016</v>
          </cell>
          <cell r="O5">
            <v>34000</v>
          </cell>
          <cell r="P5">
            <v>28000.000000000797</v>
          </cell>
          <cell r="Q5">
            <v>27000.000000001502</v>
          </cell>
          <cell r="R5">
            <v>25000.000000003241</v>
          </cell>
          <cell r="S5">
            <v>25000.000000002783</v>
          </cell>
          <cell r="T5">
            <v>34000.000000000306</v>
          </cell>
          <cell r="U5">
            <v>36000</v>
          </cell>
          <cell r="V5">
            <v>46000.000000002372</v>
          </cell>
          <cell r="W5">
            <v>45945.198069250138</v>
          </cell>
          <cell r="X5">
            <v>49679.987314090577</v>
          </cell>
          <cell r="Y5">
            <v>59305.917886272218</v>
          </cell>
          <cell r="Z5">
            <v>59877.583656473893</v>
          </cell>
          <cell r="AA5">
            <v>51432.717894713969</v>
          </cell>
          <cell r="AB5">
            <v>62266.696317733353</v>
          </cell>
          <cell r="AC5">
            <v>63442.425421315165</v>
          </cell>
          <cell r="AD5">
            <v>59665.863555679149</v>
          </cell>
          <cell r="AE5" t="str">
            <v>A2Z : Tech. et cadres de l’agriculture</v>
          </cell>
        </row>
        <row r="6">
          <cell r="A6" t="str">
            <v>A3Z</v>
          </cell>
          <cell r="B6">
            <v>59000</v>
          </cell>
          <cell r="C6">
            <v>57000</v>
          </cell>
          <cell r="D6">
            <v>54000.000000000371</v>
          </cell>
          <cell r="E6">
            <v>49000.000000000167</v>
          </cell>
          <cell r="F6">
            <v>33999.999999999876</v>
          </cell>
          <cell r="G6">
            <v>31999.999999999844</v>
          </cell>
          <cell r="H6">
            <v>36000.000000000167</v>
          </cell>
          <cell r="I6">
            <v>37000.000000000116</v>
          </cell>
          <cell r="J6">
            <v>36000</v>
          </cell>
          <cell r="K6">
            <v>34999.999999999629</v>
          </cell>
          <cell r="L6">
            <v>40999.999999999789</v>
          </cell>
          <cell r="M6">
            <v>36999.999999999869</v>
          </cell>
          <cell r="N6">
            <v>36000.000000000167</v>
          </cell>
          <cell r="O6">
            <v>30999.999999999825</v>
          </cell>
          <cell r="P6">
            <v>27000.000000000487</v>
          </cell>
          <cell r="Q6">
            <v>31000.000000000102</v>
          </cell>
          <cell r="R6">
            <v>23000</v>
          </cell>
          <cell r="S6">
            <v>23000.000000000091</v>
          </cell>
          <cell r="T6">
            <v>20000.00000000008</v>
          </cell>
          <cell r="U6">
            <v>24000</v>
          </cell>
          <cell r="V6">
            <v>27999.999999999942</v>
          </cell>
          <cell r="W6">
            <v>27890.911225924679</v>
          </cell>
          <cell r="X6">
            <v>25967.697575435195</v>
          </cell>
          <cell r="Y6">
            <v>28289.73675583685</v>
          </cell>
          <cell r="Z6">
            <v>28108.576953600495</v>
          </cell>
          <cell r="AA6">
            <v>24488.100520116564</v>
          </cell>
          <cell r="AB6">
            <v>29402.716865073347</v>
          </cell>
          <cell r="AC6">
            <v>32204.410784991986</v>
          </cell>
          <cell r="AD6">
            <v>35145.53496481022</v>
          </cell>
          <cell r="AE6" t="str">
            <v>A3Z : Marins, pêcheurs, aquaculteurs</v>
          </cell>
        </row>
        <row r="7">
          <cell r="A7" t="str">
            <v>B0Z</v>
          </cell>
          <cell r="B7">
            <v>385999.99999999383</v>
          </cell>
          <cell r="C7">
            <v>376999.99999999919</v>
          </cell>
          <cell r="D7">
            <v>308000.00000000291</v>
          </cell>
          <cell r="E7">
            <v>316999.9999999975</v>
          </cell>
          <cell r="F7">
            <v>287000.0000000025</v>
          </cell>
          <cell r="G7">
            <v>302000</v>
          </cell>
          <cell r="H7">
            <v>290000.00000000128</v>
          </cell>
          <cell r="I7">
            <v>284999.99999999913</v>
          </cell>
          <cell r="J7">
            <v>268000.00000000081</v>
          </cell>
          <cell r="K7">
            <v>242999.99999999665</v>
          </cell>
          <cell r="L7">
            <v>246999.99999999924</v>
          </cell>
          <cell r="M7">
            <v>225000.00000000239</v>
          </cell>
          <cell r="N7">
            <v>185000</v>
          </cell>
          <cell r="O7">
            <v>196999.99999999898</v>
          </cell>
          <cell r="P7">
            <v>208000</v>
          </cell>
          <cell r="Q7">
            <v>197000</v>
          </cell>
          <cell r="R7">
            <v>190000</v>
          </cell>
          <cell r="S7">
            <v>195000</v>
          </cell>
          <cell r="T7">
            <v>219000</v>
          </cell>
          <cell r="U7">
            <v>189000</v>
          </cell>
          <cell r="V7">
            <v>183999.99999999831</v>
          </cell>
          <cell r="W7">
            <v>165946.22109710996</v>
          </cell>
          <cell r="X7">
            <v>184714.91788616375</v>
          </cell>
          <cell r="Y7">
            <v>197115.29695199433</v>
          </cell>
          <cell r="Z7">
            <v>216653.00974659217</v>
          </cell>
          <cell r="AA7">
            <v>217398.8079186515</v>
          </cell>
          <cell r="AB7">
            <v>223703.16730086901</v>
          </cell>
          <cell r="AC7">
            <v>213231.43188961732</v>
          </cell>
          <cell r="AD7">
            <v>226131.24965589456</v>
          </cell>
          <cell r="AE7" t="str">
            <v>B0Z : ONQ gros oeuvre, TP et extraction</v>
          </cell>
        </row>
        <row r="8">
          <cell r="A8" t="str">
            <v>B1Z</v>
          </cell>
          <cell r="B8">
            <v>96000.000000000349</v>
          </cell>
          <cell r="C8">
            <v>104000</v>
          </cell>
          <cell r="D8">
            <v>94999.999999999651</v>
          </cell>
          <cell r="E8">
            <v>105999.9999999992</v>
          </cell>
          <cell r="F8">
            <v>111000.00000000063</v>
          </cell>
          <cell r="G8">
            <v>111999.99999999933</v>
          </cell>
          <cell r="H8">
            <v>124000</v>
          </cell>
          <cell r="I8">
            <v>121000</v>
          </cell>
          <cell r="J8">
            <v>125000.00000000058</v>
          </cell>
          <cell r="K8">
            <v>121999.99999999903</v>
          </cell>
          <cell r="L8">
            <v>113000</v>
          </cell>
          <cell r="M8">
            <v>112000</v>
          </cell>
          <cell r="N8">
            <v>103000</v>
          </cell>
          <cell r="O8">
            <v>108000</v>
          </cell>
          <cell r="P8">
            <v>113000</v>
          </cell>
          <cell r="Q8">
            <v>109000</v>
          </cell>
          <cell r="R8">
            <v>107000</v>
          </cell>
          <cell r="S8">
            <v>105999.99999999929</v>
          </cell>
          <cell r="T8">
            <v>108000</v>
          </cell>
          <cell r="U8">
            <v>93000.000000000116</v>
          </cell>
          <cell r="V8">
            <v>109000</v>
          </cell>
          <cell r="W8">
            <v>107637.96719393569</v>
          </cell>
          <cell r="X8">
            <v>107059.3910967867</v>
          </cell>
          <cell r="Y8">
            <v>107117.78162982312</v>
          </cell>
          <cell r="Z8">
            <v>100999.09581967919</v>
          </cell>
          <cell r="AA8">
            <v>104630.16852221519</v>
          </cell>
          <cell r="AB8">
            <v>116318.8099328742</v>
          </cell>
          <cell r="AC8">
            <v>114221.24048807943</v>
          </cell>
          <cell r="AD8">
            <v>111267.05809407218</v>
          </cell>
          <cell r="AE8" t="str">
            <v>B1Z : OQ  TP béton extraction</v>
          </cell>
        </row>
        <row r="9">
          <cell r="A9" t="str">
            <v>B2Z</v>
          </cell>
          <cell r="B9">
            <v>371000.00000000064</v>
          </cell>
          <cell r="C9">
            <v>364999.99999999808</v>
          </cell>
          <cell r="D9">
            <v>350000</v>
          </cell>
          <cell r="E9">
            <v>352000.00000000314</v>
          </cell>
          <cell r="F9">
            <v>338000</v>
          </cell>
          <cell r="G9">
            <v>337999.99999999639</v>
          </cell>
          <cell r="H9">
            <v>327000.00000000477</v>
          </cell>
          <cell r="I9">
            <v>338000</v>
          </cell>
          <cell r="J9">
            <v>353000</v>
          </cell>
          <cell r="K9">
            <v>366999.99999999691</v>
          </cell>
          <cell r="L9">
            <v>360000.00000000268</v>
          </cell>
          <cell r="M9">
            <v>350000.0000000018</v>
          </cell>
          <cell r="N9">
            <v>354000.00000000361</v>
          </cell>
          <cell r="O9">
            <v>362999.99999999767</v>
          </cell>
          <cell r="P9">
            <v>343000.00000000157</v>
          </cell>
          <cell r="Q9">
            <v>337000</v>
          </cell>
          <cell r="R9">
            <v>341000.00000000163</v>
          </cell>
          <cell r="S9">
            <v>337999.99999999767</v>
          </cell>
          <cell r="T9">
            <v>349999.99999999942</v>
          </cell>
          <cell r="U9">
            <v>356999.99999999627</v>
          </cell>
          <cell r="V9">
            <v>376000.00000000087</v>
          </cell>
          <cell r="W9">
            <v>376700.50781094213</v>
          </cell>
          <cell r="X9">
            <v>372878.7635626648</v>
          </cell>
          <cell r="Y9">
            <v>355811.11656171916</v>
          </cell>
          <cell r="Z9">
            <v>370910.71326134121</v>
          </cell>
          <cell r="AA9">
            <v>372947.91956952697</v>
          </cell>
          <cell r="AB9">
            <v>416477.77650323062</v>
          </cell>
          <cell r="AC9">
            <v>388629.51898000384</v>
          </cell>
          <cell r="AD9">
            <v>391055.28556064237</v>
          </cell>
          <cell r="AE9" t="str">
            <v>B2Z : OQ  bâtiment gros oeuvre</v>
          </cell>
        </row>
        <row r="10">
          <cell r="A10" t="str">
            <v>B3Z</v>
          </cell>
          <cell r="B10">
            <v>154999.99999999817</v>
          </cell>
          <cell r="C10">
            <v>136000</v>
          </cell>
          <cell r="D10">
            <v>129000.00000000083</v>
          </cell>
          <cell r="E10">
            <v>131999.99999999837</v>
          </cell>
          <cell r="F10">
            <v>141000.00000000148</v>
          </cell>
          <cell r="G10">
            <v>158999.99999999863</v>
          </cell>
          <cell r="H10">
            <v>147000.00000000128</v>
          </cell>
          <cell r="I10">
            <v>150000</v>
          </cell>
          <cell r="J10">
            <v>141000.00000000102</v>
          </cell>
          <cell r="K10">
            <v>136999.99999999916</v>
          </cell>
          <cell r="L10">
            <v>137000.00000000049</v>
          </cell>
          <cell r="M10">
            <v>122000</v>
          </cell>
          <cell r="N10">
            <v>123000</v>
          </cell>
          <cell r="O10">
            <v>146000</v>
          </cell>
          <cell r="P10">
            <v>149000.00000000131</v>
          </cell>
          <cell r="Q10">
            <v>140000</v>
          </cell>
          <cell r="R10">
            <v>147000.00000000052</v>
          </cell>
          <cell r="S10">
            <v>156999.99999999904</v>
          </cell>
          <cell r="T10">
            <v>155999.99999999884</v>
          </cell>
          <cell r="U10">
            <v>147000.00000000052</v>
          </cell>
          <cell r="V10">
            <v>147999.99999999866</v>
          </cell>
          <cell r="W10">
            <v>132630.19702477398</v>
          </cell>
          <cell r="X10">
            <v>150454.49464248589</v>
          </cell>
          <cell r="Y10">
            <v>169438.01707489407</v>
          </cell>
          <cell r="Z10">
            <v>167016.90118868707</v>
          </cell>
          <cell r="AA10">
            <v>144116.88018129053</v>
          </cell>
          <cell r="AB10">
            <v>146437.90217482758</v>
          </cell>
          <cell r="AC10">
            <v>127628.03961780122</v>
          </cell>
          <cell r="AD10">
            <v>136516.83779301157</v>
          </cell>
          <cell r="AE10" t="str">
            <v>B3Z : ONQ bâtiment second oeuvre</v>
          </cell>
        </row>
        <row r="11">
          <cell r="A11" t="str">
            <v>B4Z</v>
          </cell>
          <cell r="B11">
            <v>496999.99999999709</v>
          </cell>
          <cell r="C11">
            <v>486000</v>
          </cell>
          <cell r="D11">
            <v>478000.00000000087</v>
          </cell>
          <cell r="E11">
            <v>482000.00000000186</v>
          </cell>
          <cell r="F11">
            <v>507000.0000000064</v>
          </cell>
          <cell r="G11">
            <v>509000.00000000204</v>
          </cell>
          <cell r="H11">
            <v>504000.00000000081</v>
          </cell>
          <cell r="I11">
            <v>509999.99999999802</v>
          </cell>
          <cell r="J11">
            <v>536000.00000000058</v>
          </cell>
          <cell r="K11">
            <v>541999.99999999045</v>
          </cell>
          <cell r="L11">
            <v>528000.00000000314</v>
          </cell>
          <cell r="M11">
            <v>513000.00000000221</v>
          </cell>
          <cell r="N11">
            <v>517000.00000000396</v>
          </cell>
          <cell r="O11">
            <v>535000.00000000361</v>
          </cell>
          <cell r="P11">
            <v>542000.00000000221</v>
          </cell>
          <cell r="Q11">
            <v>529000.00000000396</v>
          </cell>
          <cell r="R11">
            <v>518000.00000000407</v>
          </cell>
          <cell r="S11">
            <v>516999.99999999849</v>
          </cell>
          <cell r="T11">
            <v>517999.99999999884</v>
          </cell>
          <cell r="U11">
            <v>516999.99999999575</v>
          </cell>
          <cell r="V11">
            <v>526000.00000000116</v>
          </cell>
          <cell r="W11">
            <v>529082.94252125383</v>
          </cell>
          <cell r="X11">
            <v>518706.54729576822</v>
          </cell>
          <cell r="Y11">
            <v>527282.16458254436</v>
          </cell>
          <cell r="Z11">
            <v>588587.49626161659</v>
          </cell>
          <cell r="AA11">
            <v>569978.03499413829</v>
          </cell>
          <cell r="AB11">
            <v>561610.41931935982</v>
          </cell>
          <cell r="AC11">
            <v>532475.77022320847</v>
          </cell>
          <cell r="AD11">
            <v>504113.61059865315</v>
          </cell>
          <cell r="AE11" t="str">
            <v>B4Z : OQ  bâtiment second oeuvre</v>
          </cell>
        </row>
        <row r="12">
          <cell r="A12" t="str">
            <v>B5Z</v>
          </cell>
          <cell r="B12">
            <v>82000.000000000262</v>
          </cell>
          <cell r="C12">
            <v>71999.999999999884</v>
          </cell>
          <cell r="D12">
            <v>65000.000000000269</v>
          </cell>
          <cell r="E12">
            <v>65999.999999999825</v>
          </cell>
          <cell r="F12">
            <v>72000.000000000073</v>
          </cell>
          <cell r="G12">
            <v>71999.999999999694</v>
          </cell>
          <cell r="H12">
            <v>78000.000000000917</v>
          </cell>
          <cell r="I12">
            <v>70000.000000000131</v>
          </cell>
          <cell r="J12">
            <v>72000.000000000364</v>
          </cell>
          <cell r="K12">
            <v>75999.999999998996</v>
          </cell>
          <cell r="L12">
            <v>68999.999999999869</v>
          </cell>
          <cell r="M12">
            <v>67000.000000000262</v>
          </cell>
          <cell r="N12">
            <v>62000.000000000429</v>
          </cell>
          <cell r="O12">
            <v>69000.000000000233</v>
          </cell>
          <cell r="P12">
            <v>70000.000000000349</v>
          </cell>
          <cell r="Q12">
            <v>75000.00000000048</v>
          </cell>
          <cell r="R12">
            <v>72000.000000000669</v>
          </cell>
          <cell r="S12">
            <v>68999.999999999331</v>
          </cell>
          <cell r="T12">
            <v>73000</v>
          </cell>
          <cell r="U12">
            <v>80999.999999999316</v>
          </cell>
          <cell r="V12">
            <v>74000</v>
          </cell>
          <cell r="W12">
            <v>72830.673740033832</v>
          </cell>
          <cell r="X12">
            <v>77224.205612456673</v>
          </cell>
          <cell r="Y12">
            <v>66328.587929110319</v>
          </cell>
          <cell r="Z12">
            <v>68563.496781374779</v>
          </cell>
          <cell r="AA12">
            <v>81123.568924269115</v>
          </cell>
          <cell r="AB12">
            <v>81613.209383923779</v>
          </cell>
          <cell r="AC12">
            <v>82289.189310486021</v>
          </cell>
          <cell r="AD12">
            <v>69676.708771023768</v>
          </cell>
          <cell r="AE12" t="str">
            <v>B5Z : Conducteurs d’engins du BTP</v>
          </cell>
        </row>
        <row r="13">
          <cell r="A13" t="str">
            <v>B6Z</v>
          </cell>
          <cell r="B13">
            <v>249999.99999999875</v>
          </cell>
          <cell r="C13">
            <v>226000.0000000014</v>
          </cell>
          <cell r="D13">
            <v>223000.00000000163</v>
          </cell>
          <cell r="E13">
            <v>230000.00000000067</v>
          </cell>
          <cell r="F13">
            <v>224999.99999999919</v>
          </cell>
          <cell r="G13">
            <v>234000.00000000079</v>
          </cell>
          <cell r="H13">
            <v>229000.0000000009</v>
          </cell>
          <cell r="I13">
            <v>243000</v>
          </cell>
          <cell r="J13">
            <v>240000.00000000096</v>
          </cell>
          <cell r="K13">
            <v>259999.99999999683</v>
          </cell>
          <cell r="L13">
            <v>244999.99999999724</v>
          </cell>
          <cell r="M13">
            <v>251000.00000000163</v>
          </cell>
          <cell r="N13">
            <v>251000.00000000367</v>
          </cell>
          <cell r="O13">
            <v>258999.99999999796</v>
          </cell>
          <cell r="P13">
            <v>250000.00000000364</v>
          </cell>
          <cell r="Q13">
            <v>235999.99999999939</v>
          </cell>
          <cell r="R13">
            <v>222000.00000000309</v>
          </cell>
          <cell r="S13">
            <v>214000.00000000073</v>
          </cell>
          <cell r="T13">
            <v>237999.99999999817</v>
          </cell>
          <cell r="U13">
            <v>245999.9999999959</v>
          </cell>
          <cell r="V13">
            <v>249000.00000000146</v>
          </cell>
          <cell r="W13">
            <v>246939.07060991175</v>
          </cell>
          <cell r="X13">
            <v>246271.34329282527</v>
          </cell>
          <cell r="Y13">
            <v>258870.81565903613</v>
          </cell>
          <cell r="Z13">
            <v>241600.2986886212</v>
          </cell>
          <cell r="AA13">
            <v>249150.47927306165</v>
          </cell>
          <cell r="AB13">
            <v>293342.32015327748</v>
          </cell>
          <cell r="AC13">
            <v>271796.49190670374</v>
          </cell>
          <cell r="AD13">
            <v>291831.7768717648</v>
          </cell>
          <cell r="AE13" t="str">
            <v>B6Z : Techniciens et AM du BTP</v>
          </cell>
        </row>
        <row r="14">
          <cell r="A14" t="str">
            <v>B7Z</v>
          </cell>
          <cell r="B14">
            <v>72000</v>
          </cell>
          <cell r="C14">
            <v>76000.000000000495</v>
          </cell>
          <cell r="D14">
            <v>79000</v>
          </cell>
          <cell r="E14">
            <v>75999.999999999578</v>
          </cell>
          <cell r="F14">
            <v>75000.00000000064</v>
          </cell>
          <cell r="G14">
            <v>80000.000000000393</v>
          </cell>
          <cell r="H14">
            <v>84000.000000001251</v>
          </cell>
          <cell r="I14">
            <v>86999.999999999272</v>
          </cell>
          <cell r="J14">
            <v>92999.999999999651</v>
          </cell>
          <cell r="K14">
            <v>88999.999999998821</v>
          </cell>
          <cell r="L14">
            <v>92000.000000000058</v>
          </cell>
          <cell r="M14">
            <v>92000.00000000099</v>
          </cell>
          <cell r="N14">
            <v>98000.000000001033</v>
          </cell>
          <cell r="O14">
            <v>93999.999999999389</v>
          </cell>
          <cell r="P14">
            <v>93000.000000000262</v>
          </cell>
          <cell r="Q14">
            <v>86999.999999999229</v>
          </cell>
          <cell r="R14">
            <v>81999.999999999782</v>
          </cell>
          <cell r="S14">
            <v>81999.99999999984</v>
          </cell>
          <cell r="T14">
            <v>96000.000000000407</v>
          </cell>
          <cell r="U14">
            <v>107999.99999999916</v>
          </cell>
          <cell r="V14">
            <v>102000.00000000119</v>
          </cell>
          <cell r="W14">
            <v>104814.86835535269</v>
          </cell>
          <cell r="X14">
            <v>103166.42720874993</v>
          </cell>
          <cell r="Y14">
            <v>96430.242344678933</v>
          </cell>
          <cell r="Z14">
            <v>93922.546842720811</v>
          </cell>
          <cell r="AA14">
            <v>116462.23987035005</v>
          </cell>
          <cell r="AB14">
            <v>112896.98507238616</v>
          </cell>
          <cell r="AC14">
            <v>140104.2106430186</v>
          </cell>
          <cell r="AD14">
            <v>158126.01533361082</v>
          </cell>
          <cell r="AE14" t="str">
            <v>B7Z : Cadres du BTP</v>
          </cell>
        </row>
        <row r="15">
          <cell r="A15" t="str">
            <v>C0Z</v>
          </cell>
          <cell r="B15">
            <v>90999.9999999992</v>
          </cell>
          <cell r="C15">
            <v>82000.000000000655</v>
          </cell>
          <cell r="D15">
            <v>71000.000000000684</v>
          </cell>
          <cell r="E15">
            <v>76999.999999999098</v>
          </cell>
          <cell r="F15">
            <v>76000.00000000096</v>
          </cell>
          <cell r="G15">
            <v>81000.000000000335</v>
          </cell>
          <cell r="H15">
            <v>65999.99999999984</v>
          </cell>
          <cell r="I15">
            <v>71999.999999999563</v>
          </cell>
          <cell r="J15">
            <v>69000</v>
          </cell>
          <cell r="K15">
            <v>45999.999999999796</v>
          </cell>
          <cell r="L15">
            <v>52999.999999999673</v>
          </cell>
          <cell r="M15">
            <v>48000.000000000517</v>
          </cell>
          <cell r="N15">
            <v>30000</v>
          </cell>
          <cell r="O15">
            <v>43000.00000000008</v>
          </cell>
          <cell r="P15">
            <v>39000.000000000415</v>
          </cell>
          <cell r="Q15">
            <v>37999.99999999992</v>
          </cell>
          <cell r="R15">
            <v>44999.999999999702</v>
          </cell>
          <cell r="S15">
            <v>49999.999999999658</v>
          </cell>
          <cell r="T15">
            <v>44000</v>
          </cell>
          <cell r="U15">
            <v>46000.000000000291</v>
          </cell>
          <cell r="V15">
            <v>42999.999999999447</v>
          </cell>
          <cell r="W15">
            <v>39561.110967850022</v>
          </cell>
          <cell r="X15">
            <v>39577.860121078666</v>
          </cell>
          <cell r="Y15">
            <v>50809.258240417199</v>
          </cell>
          <cell r="Z15">
            <v>45357.708366205639</v>
          </cell>
          <cell r="AA15">
            <v>48415.879333150195</v>
          </cell>
          <cell r="AB15">
            <v>44895.455543971359</v>
          </cell>
          <cell r="AC15">
            <v>35198.274056728042</v>
          </cell>
          <cell r="AD15">
            <v>36464.969028201813</v>
          </cell>
          <cell r="AE15" t="str">
            <v>C0Z : ONQ électricité électronique</v>
          </cell>
        </row>
        <row r="16">
          <cell r="A16" t="str">
            <v>C1Z</v>
          </cell>
          <cell r="B16">
            <v>92000.000000000684</v>
          </cell>
          <cell r="C16">
            <v>79999.999999999636</v>
          </cell>
          <cell r="D16">
            <v>83000.00000000016</v>
          </cell>
          <cell r="E16">
            <v>68999.999999999491</v>
          </cell>
          <cell r="F16">
            <v>79000.000000000233</v>
          </cell>
          <cell r="G16">
            <v>74000.000000000291</v>
          </cell>
          <cell r="H16">
            <v>84000.000000001135</v>
          </cell>
          <cell r="I16">
            <v>82999.999999999898</v>
          </cell>
          <cell r="J16">
            <v>87999.999999999913</v>
          </cell>
          <cell r="K16">
            <v>83999.999999999127</v>
          </cell>
          <cell r="L16">
            <v>74000.000000000378</v>
          </cell>
          <cell r="M16">
            <v>70000</v>
          </cell>
          <cell r="N16">
            <v>81000.000000000291</v>
          </cell>
          <cell r="O16">
            <v>80000.00000000032</v>
          </cell>
          <cell r="P16">
            <v>83000</v>
          </cell>
          <cell r="Q16">
            <v>81000.000000000422</v>
          </cell>
          <cell r="R16">
            <v>84999.999999999869</v>
          </cell>
          <cell r="S16">
            <v>87000</v>
          </cell>
          <cell r="T16">
            <v>82000.000000000495</v>
          </cell>
          <cell r="U16">
            <v>82999.999999999534</v>
          </cell>
          <cell r="V16">
            <v>73999.999999999287</v>
          </cell>
          <cell r="W16">
            <v>72892.40814121798</v>
          </cell>
          <cell r="X16">
            <v>63311.985991195354</v>
          </cell>
          <cell r="Y16">
            <v>63339.689918069176</v>
          </cell>
          <cell r="Z16">
            <v>72355.131401410297</v>
          </cell>
          <cell r="AA16">
            <v>77061.696681962683</v>
          </cell>
          <cell r="AB16">
            <v>81400.354657100164</v>
          </cell>
          <cell r="AC16">
            <v>65302.227905256012</v>
          </cell>
          <cell r="AD16">
            <v>61469.071154609832</v>
          </cell>
          <cell r="AE16" t="str">
            <v>C1Z : OQ  électricité électronique</v>
          </cell>
        </row>
        <row r="17">
          <cell r="A17" t="str">
            <v>C2Z</v>
          </cell>
          <cell r="B17">
            <v>152000</v>
          </cell>
          <cell r="C17">
            <v>157000</v>
          </cell>
          <cell r="D17">
            <v>168000</v>
          </cell>
          <cell r="E17">
            <v>164000.00000000064</v>
          </cell>
          <cell r="F17">
            <v>176000</v>
          </cell>
          <cell r="G17">
            <v>161999.99999999878</v>
          </cell>
          <cell r="H17">
            <v>159000</v>
          </cell>
          <cell r="I17">
            <v>173999.99999999892</v>
          </cell>
          <cell r="J17">
            <v>172000</v>
          </cell>
          <cell r="K17">
            <v>171999.99999999735</v>
          </cell>
          <cell r="L17">
            <v>168999.99999999793</v>
          </cell>
          <cell r="M17">
            <v>174000.00000000276</v>
          </cell>
          <cell r="N17">
            <v>154000.00000000114</v>
          </cell>
          <cell r="O17">
            <v>158999.99999999948</v>
          </cell>
          <cell r="P17">
            <v>162000.00000000311</v>
          </cell>
          <cell r="Q17">
            <v>163000</v>
          </cell>
          <cell r="R17">
            <v>165000.00000000271</v>
          </cell>
          <cell r="S17">
            <v>151000.00000000058</v>
          </cell>
          <cell r="T17">
            <v>151999.99999999942</v>
          </cell>
          <cell r="U17">
            <v>155999.99999999846</v>
          </cell>
          <cell r="V17">
            <v>146000.00000000081</v>
          </cell>
          <cell r="W17">
            <v>143840.27259080732</v>
          </cell>
          <cell r="X17">
            <v>144089.54654026325</v>
          </cell>
          <cell r="Y17">
            <v>125022.32524541876</v>
          </cell>
          <cell r="Z17">
            <v>118344.17964125663</v>
          </cell>
          <cell r="AA17">
            <v>122447.0813653373</v>
          </cell>
          <cell r="AB17">
            <v>146538.64357024324</v>
          </cell>
          <cell r="AC17">
            <v>144443.04763882892</v>
          </cell>
          <cell r="AD17">
            <v>137017.92903382648</v>
          </cell>
          <cell r="AE17" t="str">
            <v>C2Z : Tech. et AM  électricité électronique</v>
          </cell>
        </row>
        <row r="18">
          <cell r="A18" t="str">
            <v>D0Z</v>
          </cell>
          <cell r="B18">
            <v>133999.99999999884</v>
          </cell>
          <cell r="C18">
            <v>112000.00000000097</v>
          </cell>
          <cell r="D18">
            <v>89000.000000001004</v>
          </cell>
          <cell r="E18">
            <v>77999.999999999331</v>
          </cell>
          <cell r="F18">
            <v>70000.000000000349</v>
          </cell>
          <cell r="G18">
            <v>59000.000000000342</v>
          </cell>
          <cell r="H18">
            <v>59000.00000000016</v>
          </cell>
          <cell r="I18">
            <v>66999.999999999505</v>
          </cell>
          <cell r="J18">
            <v>64000</v>
          </cell>
          <cell r="K18">
            <v>51999.999999999556</v>
          </cell>
          <cell r="L18">
            <v>50999.999999999847</v>
          </cell>
          <cell r="M18">
            <v>47000.000000000204</v>
          </cell>
          <cell r="N18">
            <v>47000</v>
          </cell>
          <cell r="O18">
            <v>42000.000000000095</v>
          </cell>
          <cell r="P18">
            <v>48000.000000000487</v>
          </cell>
          <cell r="Q18">
            <v>48000.000000000284</v>
          </cell>
          <cell r="R18">
            <v>51000.000000000437</v>
          </cell>
          <cell r="S18">
            <v>50000</v>
          </cell>
          <cell r="T18">
            <v>57000.000000000226</v>
          </cell>
          <cell r="U18">
            <v>70999.999999999447</v>
          </cell>
          <cell r="V18">
            <v>57999.999999998799</v>
          </cell>
          <cell r="W18">
            <v>52964.867103669385</v>
          </cell>
          <cell r="X18">
            <v>56799.540853032078</v>
          </cell>
          <cell r="Y18">
            <v>53399.643538327182</v>
          </cell>
          <cell r="Z18">
            <v>55863.346695492859</v>
          </cell>
          <cell r="AA18">
            <v>64412.759407412304</v>
          </cell>
          <cell r="AB18">
            <v>51473.785721506043</v>
          </cell>
          <cell r="AC18">
            <v>40321.01484058088</v>
          </cell>
          <cell r="AD18">
            <v>40179.963239221244</v>
          </cell>
          <cell r="AE18" t="str">
            <v>D0Z : ONQ enlèvement ou formage de métal</v>
          </cell>
        </row>
        <row r="19">
          <cell r="A19" t="str">
            <v>D1Z</v>
          </cell>
          <cell r="B19">
            <v>168000</v>
          </cell>
          <cell r="C19">
            <v>156000</v>
          </cell>
          <cell r="D19">
            <v>154000</v>
          </cell>
          <cell r="E19">
            <v>143000.00000000084</v>
          </cell>
          <cell r="F19">
            <v>135000.00000000093</v>
          </cell>
          <cell r="G19">
            <v>130000</v>
          </cell>
          <cell r="H19">
            <v>118000.00000000083</v>
          </cell>
          <cell r="I19">
            <v>111999.99999999946</v>
          </cell>
          <cell r="J19">
            <v>117000</v>
          </cell>
          <cell r="K19">
            <v>125999.99999999859</v>
          </cell>
          <cell r="L19">
            <v>121000</v>
          </cell>
          <cell r="M19">
            <v>119000</v>
          </cell>
          <cell r="N19">
            <v>125000.0000000009</v>
          </cell>
          <cell r="O19">
            <v>130000</v>
          </cell>
          <cell r="P19">
            <v>134000.00000000114</v>
          </cell>
          <cell r="Q19">
            <v>124000.00000000068</v>
          </cell>
          <cell r="R19">
            <v>134000.0000000007</v>
          </cell>
          <cell r="S19">
            <v>137999.99999999942</v>
          </cell>
          <cell r="T19">
            <v>145000.00000000052</v>
          </cell>
          <cell r="U19">
            <v>147000</v>
          </cell>
          <cell r="V19">
            <v>140000</v>
          </cell>
          <cell r="W19">
            <v>139511.17876649846</v>
          </cell>
          <cell r="X19">
            <v>148112.21251628172</v>
          </cell>
          <cell r="Y19">
            <v>133875.85513687224</v>
          </cell>
          <cell r="Z19">
            <v>139150.61525813825</v>
          </cell>
          <cell r="AA19">
            <v>146608.60134323174</v>
          </cell>
          <cell r="AB19">
            <v>134665.50898378008</v>
          </cell>
          <cell r="AC19">
            <v>116485.66097309822</v>
          </cell>
          <cell r="AD19">
            <v>104645.03111573354</v>
          </cell>
          <cell r="AE19" t="str">
            <v>D1Z : OQ  enlèvement de métal</v>
          </cell>
        </row>
        <row r="20">
          <cell r="A20" t="str">
            <v>D2Z</v>
          </cell>
          <cell r="B20">
            <v>188000</v>
          </cell>
          <cell r="C20">
            <v>177000.00000000052</v>
          </cell>
          <cell r="D20">
            <v>171000.0000000016</v>
          </cell>
          <cell r="E20">
            <v>182000</v>
          </cell>
          <cell r="F20">
            <v>180000.00000000207</v>
          </cell>
          <cell r="G20">
            <v>191000</v>
          </cell>
          <cell r="H20">
            <v>189000.00000000084</v>
          </cell>
          <cell r="I20">
            <v>182999.99999999886</v>
          </cell>
          <cell r="J20">
            <v>189000</v>
          </cell>
          <cell r="K20">
            <v>190999.99999999799</v>
          </cell>
          <cell r="L20">
            <v>176999.99999999927</v>
          </cell>
          <cell r="M20">
            <v>171999.99999999919</v>
          </cell>
          <cell r="N20">
            <v>164000</v>
          </cell>
          <cell r="O20">
            <v>150000.00000000081</v>
          </cell>
          <cell r="P20">
            <v>156000.00000000105</v>
          </cell>
          <cell r="Q20">
            <v>167000</v>
          </cell>
          <cell r="R20">
            <v>165000.00000000049</v>
          </cell>
          <cell r="S20">
            <v>165999.99999999889</v>
          </cell>
          <cell r="T20">
            <v>179000.00000000119</v>
          </cell>
          <cell r="U20">
            <v>183000</v>
          </cell>
          <cell r="V20">
            <v>176000</v>
          </cell>
          <cell r="W20">
            <v>175571.01445641025</v>
          </cell>
          <cell r="X20">
            <v>160811.19574968619</v>
          </cell>
          <cell r="Y20">
            <v>149476.77297149316</v>
          </cell>
          <cell r="Z20">
            <v>152541.73800962442</v>
          </cell>
          <cell r="AA20">
            <v>166502.26202732953</v>
          </cell>
          <cell r="AB20">
            <v>181355.30707507339</v>
          </cell>
          <cell r="AC20">
            <v>161793.32558991993</v>
          </cell>
          <cell r="AD20">
            <v>143826.89784734574</v>
          </cell>
          <cell r="AE20" t="str">
            <v>D2Z : OQ  formage de métal</v>
          </cell>
        </row>
        <row r="21">
          <cell r="A21" t="str">
            <v>D3Z</v>
          </cell>
          <cell r="B21">
            <v>339999.99999999767</v>
          </cell>
          <cell r="C21">
            <v>355999.99999999942</v>
          </cell>
          <cell r="D21">
            <v>346000.00000000437</v>
          </cell>
          <cell r="E21">
            <v>312999.99999999546</v>
          </cell>
          <cell r="F21">
            <v>307000.00000000582</v>
          </cell>
          <cell r="G21">
            <v>319000</v>
          </cell>
          <cell r="H21">
            <v>322000</v>
          </cell>
          <cell r="I21">
            <v>340999.99999999569</v>
          </cell>
          <cell r="J21">
            <v>325999.99999999901</v>
          </cell>
          <cell r="K21">
            <v>261999.99999999694</v>
          </cell>
          <cell r="L21">
            <v>263000.00000000081</v>
          </cell>
          <cell r="M21">
            <v>238000</v>
          </cell>
          <cell r="N21">
            <v>219000.00000000227</v>
          </cell>
          <cell r="O21">
            <v>242000</v>
          </cell>
          <cell r="P21">
            <v>217000.00000000111</v>
          </cell>
          <cell r="Q21">
            <v>223000.00000000052</v>
          </cell>
          <cell r="R21">
            <v>222000.00000000151</v>
          </cell>
          <cell r="S21">
            <v>240000</v>
          </cell>
          <cell r="T21">
            <v>258000.00000000114</v>
          </cell>
          <cell r="U21">
            <v>267000.00000000163</v>
          </cell>
          <cell r="V21">
            <v>250999.99999999828</v>
          </cell>
          <cell r="W21">
            <v>227924.13206914882</v>
          </cell>
          <cell r="X21">
            <v>228338.66302355082</v>
          </cell>
          <cell r="Y21">
            <v>214850.52713371688</v>
          </cell>
          <cell r="Z21">
            <v>196006.00104963267</v>
          </cell>
          <cell r="AA21">
            <v>201732.94875046003</v>
          </cell>
          <cell r="AB21">
            <v>183238.07779918786</v>
          </cell>
          <cell r="AC21">
            <v>158019.23988303321</v>
          </cell>
          <cell r="AD21">
            <v>159657.45536919357</v>
          </cell>
          <cell r="AE21" t="str">
            <v>D3Z : ONQ mécanique</v>
          </cell>
        </row>
        <row r="22">
          <cell r="A22" t="str">
            <v>D4Z</v>
          </cell>
          <cell r="B22">
            <v>174000.00000000122</v>
          </cell>
          <cell r="C22">
            <v>173999.99999999945</v>
          </cell>
          <cell r="D22">
            <v>149999.99999999945</v>
          </cell>
          <cell r="E22">
            <v>151000</v>
          </cell>
          <cell r="F22">
            <v>135000</v>
          </cell>
          <cell r="G22">
            <v>144000</v>
          </cell>
          <cell r="H22">
            <v>142000.00000000157</v>
          </cell>
          <cell r="I22">
            <v>149000</v>
          </cell>
          <cell r="J22">
            <v>156000</v>
          </cell>
          <cell r="K22">
            <v>153999.99999999799</v>
          </cell>
          <cell r="L22">
            <v>155999.99999999927</v>
          </cell>
          <cell r="M22">
            <v>153000</v>
          </cell>
          <cell r="N22">
            <v>145000.00000000108</v>
          </cell>
          <cell r="O22">
            <v>161000.00000000049</v>
          </cell>
          <cell r="P22">
            <v>167000.00000000067</v>
          </cell>
          <cell r="Q22">
            <v>166999.99999999939</v>
          </cell>
          <cell r="R22">
            <v>158000.00000000105</v>
          </cell>
          <cell r="S22">
            <v>169999.99999999892</v>
          </cell>
          <cell r="T22">
            <v>167000.00000000119</v>
          </cell>
          <cell r="U22">
            <v>161999.99999999924</v>
          </cell>
          <cell r="V22">
            <v>173999.99999999843</v>
          </cell>
          <cell r="W22">
            <v>171075.56429286991</v>
          </cell>
          <cell r="X22">
            <v>167645.96186856995</v>
          </cell>
          <cell r="Y22">
            <v>185678.91841835034</v>
          </cell>
          <cell r="Z22">
            <v>169859.14048798775</v>
          </cell>
          <cell r="AA22">
            <v>156781.06689089167</v>
          </cell>
          <cell r="AB22">
            <v>167120.65361636446</v>
          </cell>
          <cell r="AC22">
            <v>155994.93752685777</v>
          </cell>
          <cell r="AD22">
            <v>148063.97684335764</v>
          </cell>
          <cell r="AE22" t="str">
            <v>D4Z : OQ  mécanique</v>
          </cell>
        </row>
        <row r="23">
          <cell r="A23" t="str">
            <v>D6Z</v>
          </cell>
          <cell r="B23">
            <v>317000</v>
          </cell>
          <cell r="C23">
            <v>304000.00000000244</v>
          </cell>
          <cell r="D23">
            <v>297000</v>
          </cell>
          <cell r="E23">
            <v>284000.00000000233</v>
          </cell>
          <cell r="F23">
            <v>262000</v>
          </cell>
          <cell r="G23">
            <v>254000</v>
          </cell>
          <cell r="H23">
            <v>253000.00000000084</v>
          </cell>
          <cell r="I23">
            <v>242000</v>
          </cell>
          <cell r="J23">
            <v>240000</v>
          </cell>
          <cell r="K23">
            <v>239999.99999999814</v>
          </cell>
          <cell r="L23">
            <v>227999.99999999916</v>
          </cell>
          <cell r="M23">
            <v>233000.00000000314</v>
          </cell>
          <cell r="N23">
            <v>227000.00000000218</v>
          </cell>
          <cell r="O23">
            <v>228999.99999999849</v>
          </cell>
          <cell r="P23">
            <v>227000.0000000016</v>
          </cell>
          <cell r="Q23">
            <v>231999.99999999936</v>
          </cell>
          <cell r="R23">
            <v>238000.00000000163</v>
          </cell>
          <cell r="S23">
            <v>240000.00000000114</v>
          </cell>
          <cell r="T23">
            <v>222000.00000000198</v>
          </cell>
          <cell r="U23">
            <v>236999.9999999968</v>
          </cell>
          <cell r="V23">
            <v>233000</v>
          </cell>
          <cell r="W23">
            <v>230853.07708067723</v>
          </cell>
          <cell r="X23">
            <v>238668.63083383808</v>
          </cell>
          <cell r="Y23">
            <v>241730.56899421959</v>
          </cell>
          <cell r="Z23">
            <v>253834.92964835686</v>
          </cell>
          <cell r="AA23">
            <v>269820.23239134671</v>
          </cell>
          <cell r="AB23">
            <v>260909.3003253557</v>
          </cell>
          <cell r="AC23">
            <v>228986.18236605069</v>
          </cell>
          <cell r="AD23">
            <v>211090.11705963354</v>
          </cell>
          <cell r="AE23" t="str">
            <v>D6Z : Tech. et AM  industries mécaniques</v>
          </cell>
        </row>
        <row r="24">
          <cell r="A24" t="str">
            <v>E0Z</v>
          </cell>
          <cell r="B24">
            <v>421000.00000000064</v>
          </cell>
          <cell r="C24">
            <v>400000.00000000122</v>
          </cell>
          <cell r="D24">
            <v>383000.00000000256</v>
          </cell>
          <cell r="E24">
            <v>383999.99999999802</v>
          </cell>
          <cell r="F24">
            <v>334000.00000000314</v>
          </cell>
          <cell r="G24">
            <v>314000.00000000274</v>
          </cell>
          <cell r="H24">
            <v>287000</v>
          </cell>
          <cell r="I24">
            <v>299999.99999999884</v>
          </cell>
          <cell r="J24">
            <v>290000</v>
          </cell>
          <cell r="K24">
            <v>270999.99999999732</v>
          </cell>
          <cell r="L24">
            <v>248000.00000000064</v>
          </cell>
          <cell r="M24">
            <v>226000.0000000014</v>
          </cell>
          <cell r="N24">
            <v>229000</v>
          </cell>
          <cell r="O24">
            <v>242000</v>
          </cell>
          <cell r="P24">
            <v>204999.99999999942</v>
          </cell>
          <cell r="Q24">
            <v>196000.00000000125</v>
          </cell>
          <cell r="R24">
            <v>234000</v>
          </cell>
          <cell r="S24">
            <v>210999.99999999726</v>
          </cell>
          <cell r="T24">
            <v>264000</v>
          </cell>
          <cell r="U24">
            <v>292000</v>
          </cell>
          <cell r="V24">
            <v>275000.00000000541</v>
          </cell>
          <cell r="W24">
            <v>250956.73139589207</v>
          </cell>
          <cell r="X24">
            <v>264281.49886808597</v>
          </cell>
          <cell r="Y24">
            <v>256499.59388960706</v>
          </cell>
          <cell r="Z24">
            <v>229567.70312363212</v>
          </cell>
          <cell r="AA24">
            <v>243450.56102283177</v>
          </cell>
          <cell r="AB24">
            <v>255550.96521956797</v>
          </cell>
          <cell r="AC24">
            <v>216394.43890594717</v>
          </cell>
          <cell r="AD24">
            <v>225332.97813390807</v>
          </cell>
          <cell r="AE24" t="str">
            <v>E0Z : ONQ industries de process</v>
          </cell>
        </row>
        <row r="25">
          <cell r="A25" t="str">
            <v>E1Z</v>
          </cell>
          <cell r="B25">
            <v>273000.0000000018</v>
          </cell>
          <cell r="C25">
            <v>256999.99999999805</v>
          </cell>
          <cell r="D25">
            <v>257999.99999999866</v>
          </cell>
          <cell r="E25">
            <v>272000</v>
          </cell>
          <cell r="F25">
            <v>264000</v>
          </cell>
          <cell r="G25">
            <v>258000.00000000125</v>
          </cell>
          <cell r="H25">
            <v>255000.00000000323</v>
          </cell>
          <cell r="I25">
            <v>262000.00000000076</v>
          </cell>
          <cell r="J25">
            <v>276000</v>
          </cell>
          <cell r="K25">
            <v>315999.99999999773</v>
          </cell>
          <cell r="L25">
            <v>293000</v>
          </cell>
          <cell r="M25">
            <v>287000.00000000157</v>
          </cell>
          <cell r="N25">
            <v>304000.00000000285</v>
          </cell>
          <cell r="O25">
            <v>299000</v>
          </cell>
          <cell r="P25">
            <v>293000</v>
          </cell>
          <cell r="Q25">
            <v>314999.9999999982</v>
          </cell>
          <cell r="R25">
            <v>329000.00000000169</v>
          </cell>
          <cell r="S25">
            <v>340999.99999999948</v>
          </cell>
          <cell r="T25">
            <v>368000</v>
          </cell>
          <cell r="U25">
            <v>369999.99999999686</v>
          </cell>
          <cell r="V25">
            <v>352999.99999999645</v>
          </cell>
          <cell r="W25">
            <v>347405.92455607152</v>
          </cell>
          <cell r="X25">
            <v>338779.53110699647</v>
          </cell>
          <cell r="Y25">
            <v>321007.57834460458</v>
          </cell>
          <cell r="Z25">
            <v>313255.23001923715</v>
          </cell>
          <cell r="AA25">
            <v>323043.21188540576</v>
          </cell>
          <cell r="AB25">
            <v>302235.53551598295</v>
          </cell>
          <cell r="AC25">
            <v>310170.87421823468</v>
          </cell>
          <cell r="AD25">
            <v>314288.53839127987</v>
          </cell>
          <cell r="AE25" t="str">
            <v>E1Z : OQ  industries de process</v>
          </cell>
        </row>
        <row r="26">
          <cell r="A26" t="str">
            <v>E2Z</v>
          </cell>
          <cell r="B26">
            <v>208999.99999999884</v>
          </cell>
          <cell r="C26">
            <v>207999.99999999875</v>
          </cell>
          <cell r="D26">
            <v>210000.00000000076</v>
          </cell>
          <cell r="E26">
            <v>238000</v>
          </cell>
          <cell r="F26">
            <v>226000.00000000105</v>
          </cell>
          <cell r="G26">
            <v>212000</v>
          </cell>
          <cell r="H26">
            <v>205999.99999999872</v>
          </cell>
          <cell r="I26">
            <v>221000.00000000105</v>
          </cell>
          <cell r="J26">
            <v>216999.99999999886</v>
          </cell>
          <cell r="K26">
            <v>202999.99999999866</v>
          </cell>
          <cell r="L26">
            <v>199999.99999999933</v>
          </cell>
          <cell r="M26">
            <v>206000.00000000355</v>
          </cell>
          <cell r="N26">
            <v>207000.00000000221</v>
          </cell>
          <cell r="O26">
            <v>225000</v>
          </cell>
          <cell r="P26">
            <v>217000.00000000239</v>
          </cell>
          <cell r="Q26">
            <v>216000.0000000016</v>
          </cell>
          <cell r="R26">
            <v>220000.00000000198</v>
          </cell>
          <cell r="S26">
            <v>217000</v>
          </cell>
          <cell r="T26">
            <v>210999.99999999921</v>
          </cell>
          <cell r="U26">
            <v>213999.99999999785</v>
          </cell>
          <cell r="V26">
            <v>223000.00000000105</v>
          </cell>
          <cell r="W26">
            <v>220080.24889858448</v>
          </cell>
          <cell r="X26">
            <v>218615.18819970719</v>
          </cell>
          <cell r="Y26">
            <v>218307.06952935152</v>
          </cell>
          <cell r="Z26">
            <v>210787.87505199577</v>
          </cell>
          <cell r="AA26">
            <v>196999.16956440671</v>
          </cell>
          <cell r="AB26">
            <v>204390.64149682567</v>
          </cell>
          <cell r="AC26">
            <v>222881.37118149124</v>
          </cell>
          <cell r="AD26">
            <v>224633.5781419483</v>
          </cell>
          <cell r="AE26" t="str">
            <v>E2Z : Tech. et AM  industries de process</v>
          </cell>
        </row>
        <row r="27">
          <cell r="A27" t="str">
            <v>F0Z</v>
          </cell>
          <cell r="B27">
            <v>277999.99999999878</v>
          </cell>
          <cell r="C27">
            <v>282000.00000000221</v>
          </cell>
          <cell r="D27">
            <v>271000.00000000413</v>
          </cell>
          <cell r="E27">
            <v>292999.99999999721</v>
          </cell>
          <cell r="F27">
            <v>272000.00000000326</v>
          </cell>
          <cell r="G27">
            <v>246000.00000000116</v>
          </cell>
          <cell r="H27">
            <v>207000</v>
          </cell>
          <cell r="I27">
            <v>184999.99999999921</v>
          </cell>
          <cell r="J27">
            <v>185000.0000000021</v>
          </cell>
          <cell r="K27">
            <v>148999.99999999869</v>
          </cell>
          <cell r="L27">
            <v>149000</v>
          </cell>
          <cell r="M27">
            <v>136000</v>
          </cell>
          <cell r="N27">
            <v>92999.99999999968</v>
          </cell>
          <cell r="O27">
            <v>79000.000000000116</v>
          </cell>
          <cell r="P27">
            <v>67000.000000000175</v>
          </cell>
          <cell r="Q27">
            <v>71999.999999999709</v>
          </cell>
          <cell r="R27">
            <v>71000.000000000146</v>
          </cell>
          <cell r="S27">
            <v>62999.99999999992</v>
          </cell>
          <cell r="T27">
            <v>57000.000000000073</v>
          </cell>
          <cell r="U27">
            <v>54999.999999999665</v>
          </cell>
          <cell r="V27">
            <v>52999.999999999258</v>
          </cell>
          <cell r="W27">
            <v>49568.91048688499</v>
          </cell>
          <cell r="X27">
            <v>42682.137239620286</v>
          </cell>
          <cell r="Y27">
            <v>38602.062671559637</v>
          </cell>
          <cell r="Z27">
            <v>34030.162983775263</v>
          </cell>
          <cell r="AA27">
            <v>34463.578909271419</v>
          </cell>
          <cell r="AB27">
            <v>31731.80559744954</v>
          </cell>
          <cell r="AC27">
            <v>28751.591575746395</v>
          </cell>
          <cell r="AD27">
            <v>19069.526391367155</v>
          </cell>
          <cell r="AE27" t="str">
            <v>F0Z : ONQ textile et cuir</v>
          </cell>
        </row>
        <row r="28">
          <cell r="A28" t="str">
            <v>F1Z</v>
          </cell>
          <cell r="B28">
            <v>153000.00000000079</v>
          </cell>
          <cell r="C28">
            <v>152000</v>
          </cell>
          <cell r="D28">
            <v>141999.99999999942</v>
          </cell>
          <cell r="E28">
            <v>139999.99999999919</v>
          </cell>
          <cell r="F28">
            <v>137000.00000000079</v>
          </cell>
          <cell r="G28">
            <v>136000.00000000131</v>
          </cell>
          <cell r="H28">
            <v>131000.00000000054</v>
          </cell>
          <cell r="I28">
            <v>133000.00000000064</v>
          </cell>
          <cell r="J28">
            <v>147000.00000000131</v>
          </cell>
          <cell r="K28">
            <v>151999.99999999756</v>
          </cell>
          <cell r="L28">
            <v>154999.99999999936</v>
          </cell>
          <cell r="M28">
            <v>147999.99999999889</v>
          </cell>
          <cell r="N28">
            <v>155000</v>
          </cell>
          <cell r="O28">
            <v>155000.0000000018</v>
          </cell>
          <cell r="P28">
            <v>147000</v>
          </cell>
          <cell r="Q28">
            <v>145999.99999999948</v>
          </cell>
          <cell r="R28">
            <v>142000</v>
          </cell>
          <cell r="S28">
            <v>142999.99999999854</v>
          </cell>
          <cell r="T28">
            <v>139000.00000000049</v>
          </cell>
          <cell r="U28">
            <v>134999.99999999936</v>
          </cell>
          <cell r="V28">
            <v>108999.99999999898</v>
          </cell>
          <cell r="W28">
            <v>104789.7910342847</v>
          </cell>
          <cell r="X28">
            <v>98624.885947724615</v>
          </cell>
          <cell r="Y28">
            <v>91670.395027143939</v>
          </cell>
          <cell r="Z28">
            <v>79083.704097142516</v>
          </cell>
          <cell r="AA28">
            <v>66921.854172513078</v>
          </cell>
          <cell r="AB28">
            <v>79641.461668338467</v>
          </cell>
          <cell r="AC28">
            <v>77446.515403668367</v>
          </cell>
          <cell r="AD28">
            <v>71249.529849529805</v>
          </cell>
          <cell r="AE28" t="str">
            <v>F1Z : OQ  textile et cuir</v>
          </cell>
        </row>
        <row r="29">
          <cell r="A29" t="str">
            <v>F2Z</v>
          </cell>
          <cell r="B29">
            <v>90999.999999998574</v>
          </cell>
          <cell r="C29">
            <v>94000.000000000553</v>
          </cell>
          <cell r="D29">
            <v>69000.000000000917</v>
          </cell>
          <cell r="E29">
            <v>57999.999999999331</v>
          </cell>
          <cell r="F29">
            <v>48000.000000000582</v>
          </cell>
          <cell r="G29">
            <v>48000.000000000364</v>
          </cell>
          <cell r="H29">
            <v>49999.999999999738</v>
          </cell>
          <cell r="I29">
            <v>54999.99999999968</v>
          </cell>
          <cell r="J29">
            <v>52000.000000000284</v>
          </cell>
          <cell r="K29">
            <v>50999.999999999425</v>
          </cell>
          <cell r="L29">
            <v>40000.00000000008</v>
          </cell>
          <cell r="M29">
            <v>35999.999999999876</v>
          </cell>
          <cell r="N29">
            <v>36000.000000000371</v>
          </cell>
          <cell r="O29">
            <v>39999.999999999789</v>
          </cell>
          <cell r="P29">
            <v>33000.000000000371</v>
          </cell>
          <cell r="Q29">
            <v>31000</v>
          </cell>
          <cell r="R29">
            <v>27000.000000000109</v>
          </cell>
          <cell r="S29">
            <v>32000.000000000051</v>
          </cell>
          <cell r="T29">
            <v>26999.999999999945</v>
          </cell>
          <cell r="U29">
            <v>33000.000000000146</v>
          </cell>
          <cell r="V29">
            <v>32999.999999999694</v>
          </cell>
          <cell r="W29">
            <v>30212.046883208845</v>
          </cell>
          <cell r="X29">
            <v>32320.808390406622</v>
          </cell>
          <cell r="Y29">
            <v>38999.989469944223</v>
          </cell>
          <cell r="Z29">
            <v>39264.043894900504</v>
          </cell>
          <cell r="AA29">
            <v>28451.708086234827</v>
          </cell>
          <cell r="AB29">
            <v>28864.448133384194</v>
          </cell>
          <cell r="AC29">
            <v>37787.852900478771</v>
          </cell>
          <cell r="AD29">
            <v>36976.848182586553</v>
          </cell>
          <cell r="AE29" t="str">
            <v>F2Z : ONQ bois et ameublement</v>
          </cell>
        </row>
        <row r="30">
          <cell r="A30" t="str">
            <v>F3Z</v>
          </cell>
          <cell r="B30">
            <v>109000.00000000074</v>
          </cell>
          <cell r="C30">
            <v>89999.999999999694</v>
          </cell>
          <cell r="D30">
            <v>80000.000000000393</v>
          </cell>
          <cell r="E30">
            <v>82000.000000000291</v>
          </cell>
          <cell r="F30">
            <v>77000.000000000175</v>
          </cell>
          <cell r="G30">
            <v>68000.000000000073</v>
          </cell>
          <cell r="H30">
            <v>76000.000000000931</v>
          </cell>
          <cell r="I30">
            <v>89000</v>
          </cell>
          <cell r="J30">
            <v>93000.000000000131</v>
          </cell>
          <cell r="K30">
            <v>95999.99999999904</v>
          </cell>
          <cell r="L30">
            <v>79999.999999999549</v>
          </cell>
          <cell r="M30">
            <v>77000.000000000087</v>
          </cell>
          <cell r="N30">
            <v>81000.00000000032</v>
          </cell>
          <cell r="O30">
            <v>85999.999999999563</v>
          </cell>
          <cell r="P30">
            <v>85999.999999999738</v>
          </cell>
          <cell r="Q30">
            <v>73999.999999999622</v>
          </cell>
          <cell r="R30">
            <v>78000.000000000495</v>
          </cell>
          <cell r="S30">
            <v>74999.999999999913</v>
          </cell>
          <cell r="T30">
            <v>84000.000000000204</v>
          </cell>
          <cell r="U30">
            <v>79999.99999999901</v>
          </cell>
          <cell r="V30">
            <v>82000.000000000437</v>
          </cell>
          <cell r="W30">
            <v>81642.07888111638</v>
          </cell>
          <cell r="X30">
            <v>81337.625103116647</v>
          </cell>
          <cell r="Y30">
            <v>79895.155554160185</v>
          </cell>
          <cell r="Z30">
            <v>75162.462002424116</v>
          </cell>
          <cell r="AA30">
            <v>64148.907016209108</v>
          </cell>
          <cell r="AB30">
            <v>72523.92980094465</v>
          </cell>
          <cell r="AC30">
            <v>108685.8859504553</v>
          </cell>
          <cell r="AD30">
            <v>104843.04378437692</v>
          </cell>
          <cell r="AE30" t="str">
            <v>F3Z : OQ  bois et ameublement</v>
          </cell>
        </row>
        <row r="31">
          <cell r="A31" t="str">
            <v>F4Z</v>
          </cell>
          <cell r="B31">
            <v>138000</v>
          </cell>
          <cell r="C31">
            <v>123000.00000000097</v>
          </cell>
          <cell r="D31">
            <v>110000</v>
          </cell>
          <cell r="E31">
            <v>109000</v>
          </cell>
          <cell r="F31">
            <v>112000.00000000156</v>
          </cell>
          <cell r="G31">
            <v>110000</v>
          </cell>
          <cell r="H31">
            <v>115000</v>
          </cell>
          <cell r="I31">
            <v>119000</v>
          </cell>
          <cell r="J31">
            <v>123000</v>
          </cell>
          <cell r="K31">
            <v>118999.99999999895</v>
          </cell>
          <cell r="L31">
            <v>120999.9999999992</v>
          </cell>
          <cell r="M31">
            <v>114000.00000000067</v>
          </cell>
          <cell r="N31">
            <v>117000</v>
          </cell>
          <cell r="O31">
            <v>107000.00000000052</v>
          </cell>
          <cell r="P31">
            <v>115000</v>
          </cell>
          <cell r="Q31">
            <v>100000.0000000006</v>
          </cell>
          <cell r="R31">
            <v>97000</v>
          </cell>
          <cell r="S31">
            <v>86999.99999999952</v>
          </cell>
          <cell r="T31">
            <v>101000</v>
          </cell>
          <cell r="U31">
            <v>97999.999999999272</v>
          </cell>
          <cell r="V31">
            <v>103000</v>
          </cell>
          <cell r="W31">
            <v>99891.019525184282</v>
          </cell>
          <cell r="X31">
            <v>93981.75918467388</v>
          </cell>
          <cell r="Y31">
            <v>88638.265350029687</v>
          </cell>
          <cell r="Z31">
            <v>86401.989375994919</v>
          </cell>
          <cell r="AA31">
            <v>85174.251673510575</v>
          </cell>
          <cell r="AB31">
            <v>90723.848934537775</v>
          </cell>
          <cell r="AC31">
            <v>70089.599314980806</v>
          </cell>
          <cell r="AD31">
            <v>71400.754578724955</v>
          </cell>
          <cell r="AE31" t="str">
            <v>F4Z : Ouvriers des industries graphiques</v>
          </cell>
        </row>
        <row r="32">
          <cell r="A32" t="str">
            <v>F5Z</v>
          </cell>
          <cell r="B32">
            <v>40000.000000000153</v>
          </cell>
          <cell r="C32">
            <v>44999.999999999782</v>
          </cell>
          <cell r="D32">
            <v>43000</v>
          </cell>
          <cell r="E32">
            <v>37000.000000000073</v>
          </cell>
          <cell r="F32">
            <v>36000.000000000175</v>
          </cell>
          <cell r="G32">
            <v>35000.000000000175</v>
          </cell>
          <cell r="H32">
            <v>32999.999999999949</v>
          </cell>
          <cell r="I32">
            <v>40000.00000000008</v>
          </cell>
          <cell r="J32">
            <v>39000.000000000182</v>
          </cell>
          <cell r="K32">
            <v>34999.999999999425</v>
          </cell>
          <cell r="L32">
            <v>34999.9999999996</v>
          </cell>
          <cell r="M32">
            <v>36000.000000000575</v>
          </cell>
          <cell r="N32">
            <v>33000.000000000276</v>
          </cell>
          <cell r="O32">
            <v>26000</v>
          </cell>
          <cell r="P32">
            <v>32000.000000000189</v>
          </cell>
          <cell r="Q32">
            <v>28999.999999999865</v>
          </cell>
          <cell r="R32">
            <v>31000.000000000382</v>
          </cell>
          <cell r="S32">
            <v>37000.000000000058</v>
          </cell>
          <cell r="T32">
            <v>32000.000000000218</v>
          </cell>
          <cell r="U32">
            <v>35999.999999999527</v>
          </cell>
          <cell r="V32">
            <v>47000.00000000072</v>
          </cell>
          <cell r="W32">
            <v>46032.68719781551</v>
          </cell>
          <cell r="X32">
            <v>42443.541354547568</v>
          </cell>
          <cell r="Y32">
            <v>44710.897213521755</v>
          </cell>
          <cell r="Z32">
            <v>35006.670312298047</v>
          </cell>
          <cell r="AA32">
            <v>45993.772295136849</v>
          </cell>
          <cell r="AB32">
            <v>47335.700658904774</v>
          </cell>
          <cell r="AC32">
            <v>34827.860135358431</v>
          </cell>
          <cell r="AD32">
            <v>29911.912065028391</v>
          </cell>
          <cell r="AE32" t="str">
            <v>F5Z : Tech. et AM  mat.souples, bois, ind.graph</v>
          </cell>
        </row>
        <row r="33">
          <cell r="A33" t="str">
            <v>G0A</v>
          </cell>
          <cell r="B33">
            <v>193000</v>
          </cell>
          <cell r="C33">
            <v>214999.99999999852</v>
          </cell>
          <cell r="D33">
            <v>214000</v>
          </cell>
          <cell r="E33">
            <v>231999.99999999817</v>
          </cell>
          <cell r="F33">
            <v>236000.00000000189</v>
          </cell>
          <cell r="G33">
            <v>215000</v>
          </cell>
          <cell r="H33">
            <v>217000.0000000014</v>
          </cell>
          <cell r="I33">
            <v>226000</v>
          </cell>
          <cell r="J33">
            <v>232999.99999999811</v>
          </cell>
          <cell r="K33">
            <v>291999.99999999639</v>
          </cell>
          <cell r="L33">
            <v>275999.99999999761</v>
          </cell>
          <cell r="M33">
            <v>270000</v>
          </cell>
          <cell r="N33">
            <v>273000.00000000151</v>
          </cell>
          <cell r="O33">
            <v>275000</v>
          </cell>
          <cell r="P33">
            <v>301000.0000000018</v>
          </cell>
          <cell r="Q33">
            <v>294999.99999999936</v>
          </cell>
          <cell r="R33">
            <v>275000.0000000007</v>
          </cell>
          <cell r="S33">
            <v>276000.00000000146</v>
          </cell>
          <cell r="T33">
            <v>274000.00000000239</v>
          </cell>
          <cell r="U33">
            <v>279999.99999999796</v>
          </cell>
          <cell r="V33">
            <v>273000</v>
          </cell>
          <cell r="W33">
            <v>271573.60972698318</v>
          </cell>
          <cell r="X33">
            <v>249620.76660921858</v>
          </cell>
          <cell r="Y33">
            <v>252980.71680619573</v>
          </cell>
          <cell r="Z33">
            <v>268026.32223349909</v>
          </cell>
          <cell r="AA33">
            <v>253455.1017165223</v>
          </cell>
          <cell r="AB33">
            <v>251575.3115807359</v>
          </cell>
          <cell r="AC33">
            <v>234612.40688557926</v>
          </cell>
          <cell r="AD33">
            <v>222080.61546200147</v>
          </cell>
          <cell r="AE33" t="str">
            <v>G0A : OQ maintenance</v>
          </cell>
        </row>
        <row r="34">
          <cell r="A34" t="str">
            <v>G0B</v>
          </cell>
          <cell r="B34">
            <v>214000</v>
          </cell>
          <cell r="C34">
            <v>216000</v>
          </cell>
          <cell r="D34">
            <v>211000.00000000087</v>
          </cell>
          <cell r="E34">
            <v>215999.99999999854</v>
          </cell>
          <cell r="F34">
            <v>226000</v>
          </cell>
          <cell r="G34">
            <v>219000</v>
          </cell>
          <cell r="H34">
            <v>202000.00000000201</v>
          </cell>
          <cell r="I34">
            <v>207000</v>
          </cell>
          <cell r="J34">
            <v>215999.99999999916</v>
          </cell>
          <cell r="K34">
            <v>219999.99999999782</v>
          </cell>
          <cell r="L34">
            <v>208999.99999999814</v>
          </cell>
          <cell r="M34">
            <v>201000.00000000151</v>
          </cell>
          <cell r="N34">
            <v>204000.00000000172</v>
          </cell>
          <cell r="O34">
            <v>182000</v>
          </cell>
          <cell r="P34">
            <v>193000.0000000025</v>
          </cell>
          <cell r="Q34">
            <v>193000</v>
          </cell>
          <cell r="R34">
            <v>195000.00000000055</v>
          </cell>
          <cell r="S34">
            <v>206999.99999999837</v>
          </cell>
          <cell r="T34">
            <v>205000</v>
          </cell>
          <cell r="U34">
            <v>204000</v>
          </cell>
          <cell r="V34">
            <v>200999.99999998865</v>
          </cell>
          <cell r="W34">
            <v>206305.22578755635</v>
          </cell>
          <cell r="X34">
            <v>216737.810158187</v>
          </cell>
          <cell r="Y34">
            <v>225058.79994032739</v>
          </cell>
          <cell r="Z34">
            <v>219344.27937577592</v>
          </cell>
          <cell r="AA34">
            <v>227529.96320292813</v>
          </cell>
          <cell r="AB34">
            <v>210293.3404412785</v>
          </cell>
          <cell r="AC34">
            <v>181567.25316516659</v>
          </cell>
          <cell r="AD34">
            <v>187867.35139418053</v>
          </cell>
          <cell r="AE34" t="str">
            <v>G0B : OQ réparation automobile</v>
          </cell>
        </row>
        <row r="35">
          <cell r="A35" t="str">
            <v>G1Z</v>
          </cell>
          <cell r="B35">
            <v>241000.00000000087</v>
          </cell>
          <cell r="C35">
            <v>242000</v>
          </cell>
          <cell r="D35">
            <v>248000.00000000108</v>
          </cell>
          <cell r="E35">
            <v>252999.99999999939</v>
          </cell>
          <cell r="F35">
            <v>250000</v>
          </cell>
          <cell r="G35">
            <v>256999.99999999878</v>
          </cell>
          <cell r="H35">
            <v>245999.9999999993</v>
          </cell>
          <cell r="I35">
            <v>256000</v>
          </cell>
          <cell r="J35">
            <v>253000.00000000163</v>
          </cell>
          <cell r="K35">
            <v>280999.99999999523</v>
          </cell>
          <cell r="L35">
            <v>300000</v>
          </cell>
          <cell r="M35">
            <v>309000.00000000297</v>
          </cell>
          <cell r="N35">
            <v>346000.00000000553</v>
          </cell>
          <cell r="O35">
            <v>356000</v>
          </cell>
          <cell r="P35">
            <v>355000.00000000518</v>
          </cell>
          <cell r="Q35">
            <v>356999.99999999767</v>
          </cell>
          <cell r="R35">
            <v>361000.00000000588</v>
          </cell>
          <cell r="S35">
            <v>372000</v>
          </cell>
          <cell r="T35">
            <v>378000.00000000361</v>
          </cell>
          <cell r="U35">
            <v>384999.99999999732</v>
          </cell>
          <cell r="V35">
            <v>389999.9999999979</v>
          </cell>
          <cell r="W35">
            <v>385795.45058332902</v>
          </cell>
          <cell r="X35">
            <v>388344.39166048996</v>
          </cell>
          <cell r="Y35">
            <v>378058.6829009814</v>
          </cell>
          <cell r="Z35">
            <v>388618.85521521338</v>
          </cell>
          <cell r="AA35">
            <v>384122.69612728065</v>
          </cell>
          <cell r="AB35">
            <v>399182.16170340858</v>
          </cell>
          <cell r="AC35">
            <v>417829.91098373628</v>
          </cell>
          <cell r="AD35">
            <v>431987.0328007327</v>
          </cell>
          <cell r="AE35" t="str">
            <v>G1Z : Tech. et AM  maintenance</v>
          </cell>
        </row>
        <row r="36">
          <cell r="A36" t="str">
            <v>H0Z</v>
          </cell>
          <cell r="B36">
            <v>99000.000000000669</v>
          </cell>
          <cell r="C36">
            <v>110000.00000000141</v>
          </cell>
          <cell r="D36">
            <v>105000.00000000086</v>
          </cell>
          <cell r="E36">
            <v>104000</v>
          </cell>
          <cell r="F36">
            <v>104000</v>
          </cell>
          <cell r="G36">
            <v>98000.000000000364</v>
          </cell>
          <cell r="H36">
            <v>104000.00000000086</v>
          </cell>
          <cell r="I36">
            <v>100999.99999999869</v>
          </cell>
          <cell r="J36">
            <v>108000</v>
          </cell>
          <cell r="K36">
            <v>126999.99999999888</v>
          </cell>
          <cell r="L36">
            <v>122000.00000000067</v>
          </cell>
          <cell r="M36">
            <v>122000.00000000067</v>
          </cell>
          <cell r="N36">
            <v>139000.00000000151</v>
          </cell>
          <cell r="O36">
            <v>150000.00000000087</v>
          </cell>
          <cell r="P36">
            <v>148000.00000000102</v>
          </cell>
          <cell r="Q36">
            <v>170000</v>
          </cell>
          <cell r="R36">
            <v>142999.99999999945</v>
          </cell>
          <cell r="S36">
            <v>156000.0000000009</v>
          </cell>
          <cell r="T36">
            <v>155000.00000000247</v>
          </cell>
          <cell r="U36">
            <v>185000.00000000102</v>
          </cell>
          <cell r="V36">
            <v>191000</v>
          </cell>
          <cell r="W36">
            <v>195525.73844572945</v>
          </cell>
          <cell r="X36">
            <v>223776.97512721637</v>
          </cell>
          <cell r="Y36">
            <v>221062.20807664088</v>
          </cell>
          <cell r="Z36">
            <v>224906.03087611933</v>
          </cell>
          <cell r="AA36">
            <v>214913.15740922649</v>
          </cell>
          <cell r="AB36">
            <v>233803.68511814665</v>
          </cell>
          <cell r="AC36">
            <v>232875.75341432219</v>
          </cell>
          <cell r="AD36">
            <v>241176.61206054021</v>
          </cell>
          <cell r="AE36" t="str">
            <v>H0Z : Ingénieurs et cadres tech. industrie</v>
          </cell>
        </row>
        <row r="37">
          <cell r="A37" t="str">
            <v>J0Z</v>
          </cell>
          <cell r="B37">
            <v>415999.99999999459</v>
          </cell>
          <cell r="C37">
            <v>446999.99999999919</v>
          </cell>
          <cell r="D37">
            <v>450000.00000000128</v>
          </cell>
          <cell r="E37">
            <v>460999.99999999657</v>
          </cell>
          <cell r="F37">
            <v>451000.0000000046</v>
          </cell>
          <cell r="G37">
            <v>445999.99999999948</v>
          </cell>
          <cell r="H37">
            <v>431000.00000000128</v>
          </cell>
          <cell r="I37">
            <v>452000</v>
          </cell>
          <cell r="J37">
            <v>436000.00000000099</v>
          </cell>
          <cell r="K37">
            <v>431999.99999999715</v>
          </cell>
          <cell r="L37">
            <v>415000</v>
          </cell>
          <cell r="M37">
            <v>378000.00000000105</v>
          </cell>
          <cell r="N37">
            <v>371000.00000000058</v>
          </cell>
          <cell r="O37">
            <v>370000.00000000093</v>
          </cell>
          <cell r="P37">
            <v>368000.00000000116</v>
          </cell>
          <cell r="Q37">
            <v>377000.00000000303</v>
          </cell>
          <cell r="R37">
            <v>395000.00000000233</v>
          </cell>
          <cell r="S37">
            <v>408000</v>
          </cell>
          <cell r="T37">
            <v>436999.99999999703</v>
          </cell>
          <cell r="U37">
            <v>458000</v>
          </cell>
          <cell r="V37">
            <v>430999.99999999348</v>
          </cell>
          <cell r="W37">
            <v>390110.91159300174</v>
          </cell>
          <cell r="X37">
            <v>397151.00707834831</v>
          </cell>
          <cell r="Y37">
            <v>408680.81966536568</v>
          </cell>
          <cell r="Z37">
            <v>370468.47406514408</v>
          </cell>
          <cell r="AA37">
            <v>365555.65791890601</v>
          </cell>
          <cell r="AB37">
            <v>352887.04231002566</v>
          </cell>
          <cell r="AC37">
            <v>328356.20661078452</v>
          </cell>
          <cell r="AD37">
            <v>331509.00450846675</v>
          </cell>
          <cell r="AE37" t="str">
            <v>J0Z : ONQ manutention</v>
          </cell>
        </row>
        <row r="38">
          <cell r="A38" t="str">
            <v>J1Z</v>
          </cell>
          <cell r="B38">
            <v>411000.00000000244</v>
          </cell>
          <cell r="C38">
            <v>366999.99999999831</v>
          </cell>
          <cell r="D38">
            <v>336000</v>
          </cell>
          <cell r="E38">
            <v>346000</v>
          </cell>
          <cell r="F38">
            <v>340999.9999999993</v>
          </cell>
          <cell r="G38">
            <v>332000</v>
          </cell>
          <cell r="H38">
            <v>332000.00000000204</v>
          </cell>
          <cell r="I38">
            <v>331000.00000000076</v>
          </cell>
          <cell r="J38">
            <v>341999.99999999889</v>
          </cell>
          <cell r="K38">
            <v>371999.99999999715</v>
          </cell>
          <cell r="L38">
            <v>373999.99999999756</v>
          </cell>
          <cell r="M38">
            <v>367999.99999999837</v>
          </cell>
          <cell r="N38">
            <v>361000.00000000175</v>
          </cell>
          <cell r="O38">
            <v>402000.00000000326</v>
          </cell>
          <cell r="P38">
            <v>403000.00000000291</v>
          </cell>
          <cell r="Q38">
            <v>399999.99999999674</v>
          </cell>
          <cell r="R38">
            <v>427000.00000000192</v>
          </cell>
          <cell r="S38">
            <v>420000.00000000151</v>
          </cell>
          <cell r="T38">
            <v>439000.00000000244</v>
          </cell>
          <cell r="U38">
            <v>458999.99999999721</v>
          </cell>
          <cell r="V38">
            <v>458999.99999999569</v>
          </cell>
          <cell r="W38">
            <v>456477.6882003803</v>
          </cell>
          <cell r="X38">
            <v>476074.23977630801</v>
          </cell>
          <cell r="Y38">
            <v>442306.96386615757</v>
          </cell>
          <cell r="Z38">
            <v>435234.10774184112</v>
          </cell>
          <cell r="AA38">
            <v>464042.01695137291</v>
          </cell>
          <cell r="AB38">
            <v>463925.3362481221</v>
          </cell>
          <cell r="AC38">
            <v>448450.03818282619</v>
          </cell>
          <cell r="AD38">
            <v>435301.93041441054</v>
          </cell>
          <cell r="AE38" t="str">
            <v>J1Z : OQ  manutention</v>
          </cell>
        </row>
        <row r="39">
          <cell r="A39" t="str">
            <v>J3Z</v>
          </cell>
          <cell r="B39">
            <v>671000.00000000442</v>
          </cell>
          <cell r="C39">
            <v>663999.99999999744</v>
          </cell>
          <cell r="D39">
            <v>652999.99999999825</v>
          </cell>
          <cell r="E39">
            <v>636999.99999999814</v>
          </cell>
          <cell r="F39">
            <v>628000.00000000186</v>
          </cell>
          <cell r="G39">
            <v>646000.00000000524</v>
          </cell>
          <cell r="H39">
            <v>672000</v>
          </cell>
          <cell r="I39">
            <v>688999.9999999943</v>
          </cell>
          <cell r="J39">
            <v>716000.00000000093</v>
          </cell>
          <cell r="K39">
            <v>723999.99999999371</v>
          </cell>
          <cell r="L39">
            <v>716999.99999999744</v>
          </cell>
          <cell r="M39">
            <v>700000.00000000326</v>
          </cell>
          <cell r="N39">
            <v>695000.00000000512</v>
          </cell>
          <cell r="O39">
            <v>707000.00000000105</v>
          </cell>
          <cell r="P39">
            <v>752000.00000000757</v>
          </cell>
          <cell r="Q39">
            <v>725999.99999999697</v>
          </cell>
          <cell r="R39">
            <v>742000.00000000419</v>
          </cell>
          <cell r="S39">
            <v>736999.99999999488</v>
          </cell>
          <cell r="T39">
            <v>761000.0000000064</v>
          </cell>
          <cell r="U39">
            <v>764999.9999999908</v>
          </cell>
          <cell r="V39">
            <v>744999.99999998976</v>
          </cell>
          <cell r="W39">
            <v>733884.53540111391</v>
          </cell>
          <cell r="X39">
            <v>729785.02252763254</v>
          </cell>
          <cell r="Y39">
            <v>738036.35637952341</v>
          </cell>
          <cell r="Z39">
            <v>760382.30469848495</v>
          </cell>
          <cell r="AA39">
            <v>784465.82509158389</v>
          </cell>
          <cell r="AB39">
            <v>775068.82708834077</v>
          </cell>
          <cell r="AC39">
            <v>754324.61011344159</v>
          </cell>
          <cell r="AD39">
            <v>760861.90617281769</v>
          </cell>
          <cell r="AE39" t="str">
            <v>J3Z : Conducteurs de véhicules</v>
          </cell>
        </row>
        <row r="40">
          <cell r="A40" t="str">
            <v>J4Z</v>
          </cell>
          <cell r="B40">
            <v>58999.999999999673</v>
          </cell>
          <cell r="C40">
            <v>61000</v>
          </cell>
          <cell r="D40">
            <v>43000.000000000306</v>
          </cell>
          <cell r="E40">
            <v>34000.000000011009</v>
          </cell>
          <cell r="F40">
            <v>28000.000000174747</v>
          </cell>
          <cell r="G40">
            <v>45000</v>
          </cell>
          <cell r="H40">
            <v>48999.999999999876</v>
          </cell>
          <cell r="I40">
            <v>49000.000000000247</v>
          </cell>
          <cell r="J40">
            <v>49999.999999999789</v>
          </cell>
          <cell r="K40">
            <v>37999.999999999229</v>
          </cell>
          <cell r="L40">
            <v>36000.000000000255</v>
          </cell>
          <cell r="M40">
            <v>35000.000000000568</v>
          </cell>
          <cell r="N40">
            <v>44000.000000000357</v>
          </cell>
          <cell r="O40">
            <v>43999.999999999876</v>
          </cell>
          <cell r="P40">
            <v>49000.000000000713</v>
          </cell>
          <cell r="Q40">
            <v>45999.999999999825</v>
          </cell>
          <cell r="R40">
            <v>42000.00000000008</v>
          </cell>
          <cell r="S40">
            <v>41000.000000000189</v>
          </cell>
          <cell r="T40">
            <v>59000.000000000626</v>
          </cell>
          <cell r="U40">
            <v>67999.999999999593</v>
          </cell>
          <cell r="V40">
            <v>83000.000000001834</v>
          </cell>
          <cell r="W40">
            <v>81877.199047880727</v>
          </cell>
          <cell r="X40">
            <v>103768.84971503909</v>
          </cell>
          <cell r="Y40">
            <v>95482.164063520613</v>
          </cell>
          <cell r="Z40">
            <v>97085.257115448199</v>
          </cell>
          <cell r="AA40">
            <v>86715.152765894993</v>
          </cell>
          <cell r="AB40">
            <v>98435.125813949475</v>
          </cell>
          <cell r="AC40">
            <v>90505.649073459252</v>
          </cell>
          <cell r="AD40">
            <v>95074.589884356566</v>
          </cell>
          <cell r="AE40" t="str">
            <v>J4Z : Agts d’exploitation des transports</v>
          </cell>
        </row>
        <row r="41">
          <cell r="A41" t="str">
            <v>J5Z</v>
          </cell>
          <cell r="B41">
            <v>139000.00000002194</v>
          </cell>
          <cell r="C41">
            <v>140000.00000001548</v>
          </cell>
          <cell r="D41">
            <v>136000.0000000541</v>
          </cell>
          <cell r="E41">
            <v>147000.00000000157</v>
          </cell>
          <cell r="F41">
            <v>146000.00000000143</v>
          </cell>
          <cell r="G41">
            <v>148000.00000000061</v>
          </cell>
          <cell r="H41">
            <v>143000.00000000585</v>
          </cell>
          <cell r="I41">
            <v>145000.00000000323</v>
          </cell>
          <cell r="J41">
            <v>147000</v>
          </cell>
          <cell r="K41">
            <v>145000</v>
          </cell>
          <cell r="L41">
            <v>149000.00000000102</v>
          </cell>
          <cell r="M41">
            <v>149000.00000000192</v>
          </cell>
          <cell r="N41">
            <v>138000.00000000099</v>
          </cell>
          <cell r="O41">
            <v>140000</v>
          </cell>
          <cell r="P41">
            <v>145000</v>
          </cell>
          <cell r="Q41">
            <v>145000</v>
          </cell>
          <cell r="R41">
            <v>154999.99999999843</v>
          </cell>
          <cell r="S41">
            <v>151000.00000000131</v>
          </cell>
          <cell r="T41">
            <v>153999.99999999924</v>
          </cell>
          <cell r="U41">
            <v>162999.99999999895</v>
          </cell>
          <cell r="V41">
            <v>175999.99999999217</v>
          </cell>
          <cell r="W41">
            <v>176641.78823463203</v>
          </cell>
          <cell r="X41">
            <v>179949.432753175</v>
          </cell>
          <cell r="Y41">
            <v>161475.26972981964</v>
          </cell>
          <cell r="Z41">
            <v>152647.74751866676</v>
          </cell>
          <cell r="AA41">
            <v>195057.98206101437</v>
          </cell>
          <cell r="AB41">
            <v>186151.700003579</v>
          </cell>
          <cell r="AC41">
            <v>183398.69132794905</v>
          </cell>
          <cell r="AD41">
            <v>170571.46905362594</v>
          </cell>
          <cell r="AE41" t="str">
            <v>J5Z : Agts adm. et comm. transports tourisme</v>
          </cell>
        </row>
        <row r="42">
          <cell r="A42" t="str">
            <v>J6Z</v>
          </cell>
          <cell r="B42">
            <v>44000.000000000342</v>
          </cell>
          <cell r="C42">
            <v>36000</v>
          </cell>
          <cell r="D42">
            <v>32000.000000000127</v>
          </cell>
          <cell r="E42">
            <v>28000</v>
          </cell>
          <cell r="F42">
            <v>34000</v>
          </cell>
          <cell r="G42">
            <v>33000</v>
          </cell>
          <cell r="H42">
            <v>42000.000000000568</v>
          </cell>
          <cell r="I42">
            <v>38999.999999999702</v>
          </cell>
          <cell r="J42">
            <v>42000.000000000269</v>
          </cell>
          <cell r="K42">
            <v>44999.999999999651</v>
          </cell>
          <cell r="L42">
            <v>50000.000000000153</v>
          </cell>
          <cell r="M42">
            <v>50000.000000000276</v>
          </cell>
          <cell r="N42">
            <v>48000.000000000662</v>
          </cell>
          <cell r="O42">
            <v>51999.999999999694</v>
          </cell>
          <cell r="P42">
            <v>47999.999999999927</v>
          </cell>
          <cell r="Q42">
            <v>49999.999999999593</v>
          </cell>
          <cell r="R42">
            <v>49999.99999999944</v>
          </cell>
          <cell r="S42">
            <v>55000</v>
          </cell>
          <cell r="T42">
            <v>58000.000000000618</v>
          </cell>
          <cell r="U42">
            <v>69000</v>
          </cell>
          <cell r="V42">
            <v>63000.000000000153</v>
          </cell>
          <cell r="W42">
            <v>64596.805107469452</v>
          </cell>
          <cell r="X42">
            <v>56739.171078908439</v>
          </cell>
          <cell r="Y42">
            <v>67886.795799300802</v>
          </cell>
          <cell r="Z42">
            <v>63763.127059561259</v>
          </cell>
          <cell r="AA42">
            <v>69004.32558466609</v>
          </cell>
          <cell r="AB42">
            <v>85974.594929937972</v>
          </cell>
          <cell r="AC42">
            <v>84871.517629298032</v>
          </cell>
          <cell r="AD42">
            <v>85754.482004980528</v>
          </cell>
          <cell r="AE42" t="str">
            <v>J6Z : Cadres transports logistique et navigants</v>
          </cell>
        </row>
        <row r="43">
          <cell r="A43" t="str">
            <v>K0Z</v>
          </cell>
          <cell r="B43">
            <v>174999.99999999884</v>
          </cell>
          <cell r="C43">
            <v>149000.00000000067</v>
          </cell>
          <cell r="D43">
            <v>150000.00000000143</v>
          </cell>
          <cell r="E43">
            <v>155999.99999999895</v>
          </cell>
          <cell r="F43">
            <v>160000.00000000195</v>
          </cell>
          <cell r="G43">
            <v>155999.99999999916</v>
          </cell>
          <cell r="H43">
            <v>153000.0000000009</v>
          </cell>
          <cell r="I43">
            <v>152999.99999999904</v>
          </cell>
          <cell r="J43">
            <v>155999.9999999991</v>
          </cell>
          <cell r="K43">
            <v>147999.99999999866</v>
          </cell>
          <cell r="L43">
            <v>168000</v>
          </cell>
          <cell r="M43">
            <v>153000</v>
          </cell>
          <cell r="N43">
            <v>142000</v>
          </cell>
          <cell r="O43">
            <v>124000</v>
          </cell>
          <cell r="P43">
            <v>122000</v>
          </cell>
          <cell r="Q43">
            <v>118000</v>
          </cell>
          <cell r="R43">
            <v>121000</v>
          </cell>
          <cell r="S43">
            <v>123999.99999999945</v>
          </cell>
          <cell r="T43">
            <v>133000.00000000119</v>
          </cell>
          <cell r="U43">
            <v>136000</v>
          </cell>
          <cell r="V43">
            <v>130999.99999999814</v>
          </cell>
          <cell r="W43">
            <v>125415.71924699466</v>
          </cell>
          <cell r="X43">
            <v>145249.29052438829</v>
          </cell>
          <cell r="Y43">
            <v>110518.72631279445</v>
          </cell>
          <cell r="Z43">
            <v>111527.34174192813</v>
          </cell>
          <cell r="AA43">
            <v>116383.5373186307</v>
          </cell>
          <cell r="AB43">
            <v>110278.09346431396</v>
          </cell>
          <cell r="AC43">
            <v>129164.47564313629</v>
          </cell>
          <cell r="AD43">
            <v>132167.69110319807</v>
          </cell>
          <cell r="AE43" t="str">
            <v>K0Z : Artisans et ouvriers artisanaux</v>
          </cell>
        </row>
        <row r="44">
          <cell r="A44" t="str">
            <v>L0Z</v>
          </cell>
          <cell r="B44">
            <v>605000.00000000361</v>
          </cell>
          <cell r="C44">
            <v>595000.00000000116</v>
          </cell>
          <cell r="D44">
            <v>579999.99999999942</v>
          </cell>
          <cell r="E44">
            <v>561000</v>
          </cell>
          <cell r="F44">
            <v>534000.00000000407</v>
          </cell>
          <cell r="G44">
            <v>548000.00000000349</v>
          </cell>
          <cell r="H44">
            <v>564999.99999999593</v>
          </cell>
          <cell r="I44">
            <v>610000.00000000361</v>
          </cell>
          <cell r="J44">
            <v>632999.99999999558</v>
          </cell>
          <cell r="K44">
            <v>612000</v>
          </cell>
          <cell r="L44">
            <v>610000.0000000064</v>
          </cell>
          <cell r="M44">
            <v>593000.00000000093</v>
          </cell>
          <cell r="N44">
            <v>624999.99999999639</v>
          </cell>
          <cell r="O44">
            <v>624999.9999999986</v>
          </cell>
          <cell r="P44">
            <v>627999.99999999825</v>
          </cell>
          <cell r="Q44">
            <v>605999.99999999069</v>
          </cell>
          <cell r="R44">
            <v>577999.99999999383</v>
          </cell>
          <cell r="S44">
            <v>575000.00000000512</v>
          </cell>
          <cell r="T44">
            <v>567000</v>
          </cell>
          <cell r="U44">
            <v>544000.0000000007</v>
          </cell>
          <cell r="V44">
            <v>544999.9999999922</v>
          </cell>
          <cell r="W44">
            <v>553408.39495648141</v>
          </cell>
          <cell r="X44">
            <v>495174.33079371147</v>
          </cell>
          <cell r="Y44">
            <v>511474.87208491034</v>
          </cell>
          <cell r="Z44">
            <v>476931.62276106823</v>
          </cell>
          <cell r="AA44">
            <v>481900.43288317259</v>
          </cell>
          <cell r="AB44">
            <v>495688.39790837455</v>
          </cell>
          <cell r="AC44">
            <v>471735.30169620429</v>
          </cell>
          <cell r="AD44">
            <v>443072.89495389618</v>
          </cell>
          <cell r="AE44" t="str">
            <v>L0Z : Secrétaires</v>
          </cell>
        </row>
        <row r="45">
          <cell r="A45" t="str">
            <v>L1Z</v>
          </cell>
          <cell r="B45">
            <v>341000.0000000018</v>
          </cell>
          <cell r="C45">
            <v>324000.00000000349</v>
          </cell>
          <cell r="D45">
            <v>334000.00000000093</v>
          </cell>
          <cell r="E45">
            <v>330000.00000000192</v>
          </cell>
          <cell r="F45">
            <v>343999.99999999779</v>
          </cell>
          <cell r="G45">
            <v>325999.99999999901</v>
          </cell>
          <cell r="H45">
            <v>335999.99999999756</v>
          </cell>
          <cell r="I45">
            <v>348000</v>
          </cell>
          <cell r="J45">
            <v>361999.99999999657</v>
          </cell>
          <cell r="K45">
            <v>382999.99999999919</v>
          </cell>
          <cell r="L45">
            <v>367000.00000000483</v>
          </cell>
          <cell r="M45">
            <v>360000</v>
          </cell>
          <cell r="N45">
            <v>347999.99999999627</v>
          </cell>
          <cell r="O45">
            <v>346000.00000000361</v>
          </cell>
          <cell r="P45">
            <v>364999.99999999622</v>
          </cell>
          <cell r="Q45">
            <v>365999.99999999773</v>
          </cell>
          <cell r="R45">
            <v>365999.99999999796</v>
          </cell>
          <cell r="S45">
            <v>360999.99999999854</v>
          </cell>
          <cell r="T45">
            <v>381000.00000000099</v>
          </cell>
          <cell r="U45">
            <v>377000</v>
          </cell>
          <cell r="V45">
            <v>387999.99999999616</v>
          </cell>
          <cell r="W45">
            <v>394629.81015888177</v>
          </cell>
          <cell r="X45">
            <v>392100.69644432369</v>
          </cell>
          <cell r="Y45">
            <v>382810.49950931047</v>
          </cell>
          <cell r="Z45">
            <v>338938.87022797466</v>
          </cell>
          <cell r="AA45">
            <v>362943.60502320045</v>
          </cell>
          <cell r="AB45">
            <v>377960.92468267336</v>
          </cell>
          <cell r="AC45">
            <v>374760.18809212255</v>
          </cell>
          <cell r="AD45">
            <v>355855.15933547431</v>
          </cell>
          <cell r="AE45" t="str">
            <v>L1Z : Employés de la comptabilité</v>
          </cell>
        </row>
        <row r="46">
          <cell r="A46" t="str">
            <v>L2Z</v>
          </cell>
          <cell r="B46">
            <v>226000.00000000236</v>
          </cell>
          <cell r="C46">
            <v>241000.00000000175</v>
          </cell>
          <cell r="D46">
            <v>221999.9999999991</v>
          </cell>
          <cell r="E46">
            <v>223999.99999999811</v>
          </cell>
          <cell r="F46">
            <v>236000.0000000007</v>
          </cell>
          <cell r="G46">
            <v>215999.99999999939</v>
          </cell>
          <cell r="H46">
            <v>207999.99999999924</v>
          </cell>
          <cell r="I46">
            <v>195000</v>
          </cell>
          <cell r="J46">
            <v>204000.00000000146</v>
          </cell>
          <cell r="K46">
            <v>213999.99999999852</v>
          </cell>
          <cell r="L46">
            <v>225000.00000000134</v>
          </cell>
          <cell r="M46">
            <v>227999.99999999837</v>
          </cell>
          <cell r="N46">
            <v>272000.00000000099</v>
          </cell>
          <cell r="O46">
            <v>269000</v>
          </cell>
          <cell r="P46">
            <v>272000</v>
          </cell>
          <cell r="Q46">
            <v>267999.99999999907</v>
          </cell>
          <cell r="R46">
            <v>277999.99999999616</v>
          </cell>
          <cell r="S46">
            <v>315000.00000000122</v>
          </cell>
          <cell r="T46">
            <v>371999.99999999942</v>
          </cell>
          <cell r="U46">
            <v>387999.99999999802</v>
          </cell>
          <cell r="V46">
            <v>450999.99999999849</v>
          </cell>
          <cell r="W46">
            <v>458998.40768463409</v>
          </cell>
          <cell r="X46">
            <v>419871.1412388843</v>
          </cell>
          <cell r="Y46">
            <v>421214.89378161036</v>
          </cell>
          <cell r="Z46">
            <v>428079.32325506234</v>
          </cell>
          <cell r="AA46">
            <v>413180.89533528185</v>
          </cell>
          <cell r="AB46">
            <v>423314.43770279485</v>
          </cell>
          <cell r="AC46">
            <v>434798.89060761768</v>
          </cell>
          <cell r="AD46">
            <v>409004.08361232636</v>
          </cell>
          <cell r="AE46" t="str">
            <v>L2Z : Employés administratifs d’entreprise</v>
          </cell>
        </row>
        <row r="47">
          <cell r="A47" t="str">
            <v>L3Z</v>
          </cell>
          <cell r="B47">
            <v>170000</v>
          </cell>
          <cell r="C47">
            <v>173000</v>
          </cell>
          <cell r="D47">
            <v>177000</v>
          </cell>
          <cell r="E47">
            <v>186000</v>
          </cell>
          <cell r="F47">
            <v>180000.00000000125</v>
          </cell>
          <cell r="G47">
            <v>182000</v>
          </cell>
          <cell r="H47">
            <v>181000</v>
          </cell>
          <cell r="I47">
            <v>184000.00000000052</v>
          </cell>
          <cell r="J47">
            <v>181000.00000000151</v>
          </cell>
          <cell r="K47">
            <v>193999.99999999674</v>
          </cell>
          <cell r="L47">
            <v>182000</v>
          </cell>
          <cell r="M47">
            <v>193000.00000000081</v>
          </cell>
          <cell r="N47">
            <v>180000.00000000122</v>
          </cell>
          <cell r="O47">
            <v>172000</v>
          </cell>
          <cell r="P47">
            <v>153000.00000000049</v>
          </cell>
          <cell r="Q47">
            <v>170999.99999999753</v>
          </cell>
          <cell r="R47">
            <v>157000.0000000009</v>
          </cell>
          <cell r="S47">
            <v>152999.99999999907</v>
          </cell>
          <cell r="T47">
            <v>154000</v>
          </cell>
          <cell r="U47">
            <v>144999.99999999837</v>
          </cell>
          <cell r="V47">
            <v>143999.99999999872</v>
          </cell>
          <cell r="W47">
            <v>143833.73562404126</v>
          </cell>
          <cell r="X47">
            <v>158416.46048963314</v>
          </cell>
          <cell r="Y47">
            <v>173665.57845711251</v>
          </cell>
          <cell r="Z47">
            <v>157119.45060009341</v>
          </cell>
          <cell r="AA47">
            <v>165034.50684643717</v>
          </cell>
          <cell r="AB47">
            <v>168739.12560180321</v>
          </cell>
          <cell r="AC47">
            <v>158806.27072534678</v>
          </cell>
          <cell r="AD47">
            <v>166897.65308778099</v>
          </cell>
          <cell r="AE47" t="str">
            <v>L3Z : Secrétaires de direction</v>
          </cell>
        </row>
        <row r="48">
          <cell r="A48" t="str">
            <v>L4Z</v>
          </cell>
          <cell r="B48">
            <v>142999.99999999895</v>
          </cell>
          <cell r="C48">
            <v>145000</v>
          </cell>
          <cell r="D48">
            <v>143000</v>
          </cell>
          <cell r="E48">
            <v>153000</v>
          </cell>
          <cell r="F48">
            <v>136000</v>
          </cell>
          <cell r="G48">
            <v>161000</v>
          </cell>
          <cell r="H48">
            <v>165000</v>
          </cell>
          <cell r="I48">
            <v>178000.00000000125</v>
          </cell>
          <cell r="J48">
            <v>175000.00000000102</v>
          </cell>
          <cell r="K48">
            <v>191999.99999999697</v>
          </cell>
          <cell r="L48">
            <v>197999.99999999924</v>
          </cell>
          <cell r="M48">
            <v>206000.00000000221</v>
          </cell>
          <cell r="N48">
            <v>205000.00000000192</v>
          </cell>
          <cell r="O48">
            <v>190999.99999999831</v>
          </cell>
          <cell r="P48">
            <v>205000.00000000052</v>
          </cell>
          <cell r="Q48">
            <v>221000.0000000007</v>
          </cell>
          <cell r="R48">
            <v>229000.00000000079</v>
          </cell>
          <cell r="S48">
            <v>223000</v>
          </cell>
          <cell r="T48">
            <v>252000</v>
          </cell>
          <cell r="U48">
            <v>253999.99999999942</v>
          </cell>
          <cell r="V48">
            <v>290000.00000000052</v>
          </cell>
          <cell r="W48">
            <v>285414.63547428139</v>
          </cell>
          <cell r="X48">
            <v>306929.28432577825</v>
          </cell>
          <cell r="Y48">
            <v>307292.72804773855</v>
          </cell>
          <cell r="Z48">
            <v>314030.55799604103</v>
          </cell>
          <cell r="AA48">
            <v>334833.99126570154</v>
          </cell>
          <cell r="AB48">
            <v>355834.93184796569</v>
          </cell>
          <cell r="AC48">
            <v>342935.1753037583</v>
          </cell>
          <cell r="AD48">
            <v>366923.96019469365</v>
          </cell>
          <cell r="AE48" t="str">
            <v>L4Z : Tech. serv. adm., compt. et financiers</v>
          </cell>
        </row>
        <row r="49">
          <cell r="A49" t="str">
            <v>L5Z</v>
          </cell>
          <cell r="B49">
            <v>228000.00000000169</v>
          </cell>
          <cell r="C49">
            <v>209000.00000000221</v>
          </cell>
          <cell r="D49">
            <v>235000.00000000227</v>
          </cell>
          <cell r="E49">
            <v>241000</v>
          </cell>
          <cell r="F49">
            <v>273000.00000000274</v>
          </cell>
          <cell r="G49">
            <v>282000.0000000007</v>
          </cell>
          <cell r="H49">
            <v>307000.0000000007</v>
          </cell>
          <cell r="I49">
            <v>301999.99999999558</v>
          </cell>
          <cell r="J49">
            <v>326000.00000000111</v>
          </cell>
          <cell r="K49">
            <v>366999.99999999767</v>
          </cell>
          <cell r="L49">
            <v>370000.00000000198</v>
          </cell>
          <cell r="M49">
            <v>372000.00000000093</v>
          </cell>
          <cell r="N49">
            <v>363000.00000000186</v>
          </cell>
          <cell r="O49">
            <v>371999.99999999936</v>
          </cell>
          <cell r="P49">
            <v>384000</v>
          </cell>
          <cell r="Q49">
            <v>397999.99999999744</v>
          </cell>
          <cell r="R49">
            <v>408999.99999999802</v>
          </cell>
          <cell r="S49">
            <v>427999.99999999773</v>
          </cell>
          <cell r="T49">
            <v>463000.00000000349</v>
          </cell>
          <cell r="U49">
            <v>475999.99999999342</v>
          </cell>
          <cell r="V49">
            <v>507000.00000000221</v>
          </cell>
          <cell r="W49">
            <v>522279.10004197375</v>
          </cell>
          <cell r="X49">
            <v>522893.38579459419</v>
          </cell>
          <cell r="Y49">
            <v>519090.53847015218</v>
          </cell>
          <cell r="Z49">
            <v>526900.45216648129</v>
          </cell>
          <cell r="AA49">
            <v>541909.52587888949</v>
          </cell>
          <cell r="AB49">
            <v>571640.15019641991</v>
          </cell>
          <cell r="AC49">
            <v>592285.31131160399</v>
          </cell>
          <cell r="AD49">
            <v>587139.80247565743</v>
          </cell>
          <cell r="AE49" t="str">
            <v>L5Z : Cadres serv. adm., compt. et financiers</v>
          </cell>
        </row>
        <row r="50">
          <cell r="A50" t="str">
            <v>L6Z</v>
          </cell>
          <cell r="B50">
            <v>124999.99999999853</v>
          </cell>
          <cell r="C50">
            <v>141000</v>
          </cell>
          <cell r="D50">
            <v>136999.9999999991</v>
          </cell>
          <cell r="E50">
            <v>124000</v>
          </cell>
          <cell r="F50">
            <v>130000</v>
          </cell>
          <cell r="G50">
            <v>138999.99999999892</v>
          </cell>
          <cell r="H50">
            <v>139000.00000000058</v>
          </cell>
          <cell r="I50">
            <v>145000</v>
          </cell>
          <cell r="J50">
            <v>153999.99999999901</v>
          </cell>
          <cell r="K50">
            <v>152999.99999999898</v>
          </cell>
          <cell r="L50">
            <v>153999.99999999939</v>
          </cell>
          <cell r="M50">
            <v>149000.00000000058</v>
          </cell>
          <cell r="N50">
            <v>150000.00000000052</v>
          </cell>
          <cell r="O50">
            <v>157999.99999999951</v>
          </cell>
          <cell r="P50">
            <v>148000</v>
          </cell>
          <cell r="Q50">
            <v>144000</v>
          </cell>
          <cell r="R50">
            <v>147000.00000000076</v>
          </cell>
          <cell r="S50">
            <v>146999.99999999901</v>
          </cell>
          <cell r="T50">
            <v>152000.00000000093</v>
          </cell>
          <cell r="U50">
            <v>159999.99999999834</v>
          </cell>
          <cell r="V50">
            <v>142000</v>
          </cell>
          <cell r="W50">
            <v>143910.28577407269</v>
          </cell>
          <cell r="X50">
            <v>156736.69816129404</v>
          </cell>
          <cell r="Y50">
            <v>141806.32476875745</v>
          </cell>
          <cell r="Z50">
            <v>155799.16761833205</v>
          </cell>
          <cell r="AA50">
            <v>167662.0192471715</v>
          </cell>
          <cell r="AB50">
            <v>178927.85630992366</v>
          </cell>
          <cell r="AC50">
            <v>169073.76593451854</v>
          </cell>
          <cell r="AD50">
            <v>173033.25224571911</v>
          </cell>
          <cell r="AE50" t="str">
            <v>L6Z : Dirigeants d’entreprises</v>
          </cell>
        </row>
        <row r="51">
          <cell r="A51" t="str">
            <v>M0Z</v>
          </cell>
          <cell r="B51">
            <v>47000.000000000131</v>
          </cell>
          <cell r="C51">
            <v>45000.000000000407</v>
          </cell>
          <cell r="D51">
            <v>41000</v>
          </cell>
          <cell r="E51">
            <v>36999.999999999927</v>
          </cell>
          <cell r="F51">
            <v>28000.000000029275</v>
          </cell>
          <cell r="G51">
            <v>31000.000000005661</v>
          </cell>
          <cell r="H51">
            <v>36000.000000000728</v>
          </cell>
          <cell r="I51">
            <v>47999.999999999898</v>
          </cell>
          <cell r="J51">
            <v>48999.999999999847</v>
          </cell>
          <cell r="K51">
            <v>48999.999999999847</v>
          </cell>
          <cell r="L51">
            <v>45000.000000000386</v>
          </cell>
          <cell r="M51">
            <v>46000.000000000342</v>
          </cell>
          <cell r="N51">
            <v>44999.99999999992</v>
          </cell>
          <cell r="O51">
            <v>37000.00000000016</v>
          </cell>
          <cell r="P51">
            <v>32000</v>
          </cell>
          <cell r="Q51">
            <v>27999.999999999709</v>
          </cell>
          <cell r="R51">
            <v>31999.999999999902</v>
          </cell>
          <cell r="S51">
            <v>35000</v>
          </cell>
          <cell r="T51">
            <v>36000.000000000065</v>
          </cell>
          <cell r="U51">
            <v>35999.999999999593</v>
          </cell>
          <cell r="V51">
            <v>37999.999999998108</v>
          </cell>
          <cell r="W51">
            <v>39573.673744575462</v>
          </cell>
          <cell r="X51">
            <v>38781.592635921807</v>
          </cell>
          <cell r="Y51">
            <v>36900.566178760222</v>
          </cell>
          <cell r="Z51">
            <v>34804.570654827105</v>
          </cell>
          <cell r="AA51">
            <v>28394.30721870247</v>
          </cell>
          <cell r="AB51">
            <v>32059.15482311499</v>
          </cell>
          <cell r="AC51">
            <v>37889.804314099274</v>
          </cell>
          <cell r="AD51">
            <v>39994.309990948525</v>
          </cell>
          <cell r="AE51" t="str">
            <v>M0Z : Employés et opérateurs de l’informatique</v>
          </cell>
        </row>
        <row r="52">
          <cell r="A52" t="str">
            <v>M1Z</v>
          </cell>
          <cell r="B52">
            <v>130999.99999999888</v>
          </cell>
          <cell r="C52">
            <v>121000.00000000121</v>
          </cell>
          <cell r="D52">
            <v>132000.00000000073</v>
          </cell>
          <cell r="E52">
            <v>151000</v>
          </cell>
          <cell r="F52">
            <v>147000</v>
          </cell>
          <cell r="G52">
            <v>141000</v>
          </cell>
          <cell r="H52">
            <v>139000</v>
          </cell>
          <cell r="I52">
            <v>142000</v>
          </cell>
          <cell r="J52">
            <v>139000</v>
          </cell>
          <cell r="K52">
            <v>131999.99999999732</v>
          </cell>
          <cell r="L52">
            <v>142999.99999999921</v>
          </cell>
          <cell r="M52">
            <v>145000.00000000143</v>
          </cell>
          <cell r="N52">
            <v>128000.00000000146</v>
          </cell>
          <cell r="O52">
            <v>135999.99999999878</v>
          </cell>
          <cell r="P52">
            <v>126000.0000000023</v>
          </cell>
          <cell r="Q52">
            <v>126000</v>
          </cell>
          <cell r="R52">
            <v>120000.00000000079</v>
          </cell>
          <cell r="S52">
            <v>157000</v>
          </cell>
          <cell r="T52">
            <v>164000.00000000067</v>
          </cell>
          <cell r="U52">
            <v>164000</v>
          </cell>
          <cell r="V52">
            <v>167999.99999999683</v>
          </cell>
          <cell r="W52">
            <v>165208.64050326394</v>
          </cell>
          <cell r="X52">
            <v>177324.84608257579</v>
          </cell>
          <cell r="Y52">
            <v>168897.10683828691</v>
          </cell>
          <cell r="Z52">
            <v>137515.59125955126</v>
          </cell>
          <cell r="AA52">
            <v>138889.08182437182</v>
          </cell>
          <cell r="AB52">
            <v>181862.75290606348</v>
          </cell>
          <cell r="AC52">
            <v>176466.17286522992</v>
          </cell>
          <cell r="AD52">
            <v>156214.5154498537</v>
          </cell>
          <cell r="AE52" t="str">
            <v>M1Z : Tech. de informatique et télécom</v>
          </cell>
        </row>
        <row r="53">
          <cell r="A53" t="str">
            <v>M2Z</v>
          </cell>
          <cell r="B53">
            <v>40000.000000000487</v>
          </cell>
          <cell r="C53">
            <v>52000</v>
          </cell>
          <cell r="D53">
            <v>56000.000000000371</v>
          </cell>
          <cell r="E53">
            <v>55999.999999999221</v>
          </cell>
          <cell r="F53">
            <v>58000.000000000131</v>
          </cell>
          <cell r="G53">
            <v>63000.000000000211</v>
          </cell>
          <cell r="H53">
            <v>83000.00000000032</v>
          </cell>
          <cell r="I53">
            <v>94999.999999999651</v>
          </cell>
          <cell r="J53">
            <v>102000</v>
          </cell>
          <cell r="K53">
            <v>111999.99999999924</v>
          </cell>
          <cell r="L53">
            <v>130000</v>
          </cell>
          <cell r="M53">
            <v>128000.00000000221</v>
          </cell>
          <cell r="N53">
            <v>138000.00000000227</v>
          </cell>
          <cell r="O53">
            <v>133000</v>
          </cell>
          <cell r="P53">
            <v>130000</v>
          </cell>
          <cell r="Q53">
            <v>147999.99999999892</v>
          </cell>
          <cell r="R53">
            <v>150000</v>
          </cell>
          <cell r="S53">
            <v>183000</v>
          </cell>
          <cell r="T53">
            <v>193000.00000000128</v>
          </cell>
          <cell r="U53">
            <v>251000</v>
          </cell>
          <cell r="V53">
            <v>261000</v>
          </cell>
          <cell r="W53">
            <v>266964.96079808928</v>
          </cell>
          <cell r="X53">
            <v>282390.84960002656</v>
          </cell>
          <cell r="Y53">
            <v>322577.31892969407</v>
          </cell>
          <cell r="Z53">
            <v>350707.60363056965</v>
          </cell>
          <cell r="AA53">
            <v>318038.21089599206</v>
          </cell>
          <cell r="AB53">
            <v>295787.96242935333</v>
          </cell>
          <cell r="AC53">
            <v>334277.42725241173</v>
          </cell>
          <cell r="AD53">
            <v>343827.47127320268</v>
          </cell>
          <cell r="AE53" t="str">
            <v>M2Z : Ingénieurs informatique et télécom</v>
          </cell>
        </row>
        <row r="54">
          <cell r="A54" t="str">
            <v>N0Z</v>
          </cell>
          <cell r="B54">
            <v>110000.00000000122</v>
          </cell>
          <cell r="C54">
            <v>137000.00000000052</v>
          </cell>
          <cell r="D54">
            <v>155000</v>
          </cell>
          <cell r="E54">
            <v>142999.99999999916</v>
          </cell>
          <cell r="F54">
            <v>161000</v>
          </cell>
          <cell r="G54">
            <v>155000</v>
          </cell>
          <cell r="H54">
            <v>154000.00000000122</v>
          </cell>
          <cell r="I54">
            <v>159999.99999999878</v>
          </cell>
          <cell r="J54">
            <v>171000.00000000073</v>
          </cell>
          <cell r="K54">
            <v>163999.99999999878</v>
          </cell>
          <cell r="L54">
            <v>190000</v>
          </cell>
          <cell r="M54">
            <v>190000.00000000128</v>
          </cell>
          <cell r="N54">
            <v>189000.00000000378</v>
          </cell>
          <cell r="O54">
            <v>209000.00000000163</v>
          </cell>
          <cell r="P54">
            <v>215000</v>
          </cell>
          <cell r="Q54">
            <v>207000</v>
          </cell>
          <cell r="R54">
            <v>221999.99999999817</v>
          </cell>
          <cell r="S54">
            <v>232999.99999999881</v>
          </cell>
          <cell r="T54">
            <v>244000.00000000058</v>
          </cell>
          <cell r="U54">
            <v>242999.99999999919</v>
          </cell>
          <cell r="V54">
            <v>253000</v>
          </cell>
          <cell r="W54">
            <v>258752.07085378453</v>
          </cell>
          <cell r="X54">
            <v>276096.38185518724</v>
          </cell>
          <cell r="Y54">
            <v>286593.23248848756</v>
          </cell>
          <cell r="Z54">
            <v>298239.58365504816</v>
          </cell>
          <cell r="AA54">
            <v>326679.41613571107</v>
          </cell>
          <cell r="AB54">
            <v>376898.78421391244</v>
          </cell>
          <cell r="AC54">
            <v>358256.30138726498</v>
          </cell>
          <cell r="AD54">
            <v>347869.18617863453</v>
          </cell>
          <cell r="AE54" t="str">
            <v>N0Z : Personnels d’études et de recherche</v>
          </cell>
        </row>
        <row r="55">
          <cell r="A55" t="str">
            <v>P0Z</v>
          </cell>
          <cell r="B55">
            <v>830000.00000001094</v>
          </cell>
          <cell r="C55">
            <v>806999.99999999895</v>
          </cell>
          <cell r="D55">
            <v>789999.99999999849</v>
          </cell>
          <cell r="E55">
            <v>808999.99999999639</v>
          </cell>
          <cell r="F55">
            <v>863000.00000000291</v>
          </cell>
          <cell r="G55">
            <v>837000.00000000093</v>
          </cell>
          <cell r="H55">
            <v>863999.99999999802</v>
          </cell>
          <cell r="I55">
            <v>858000.00000000151</v>
          </cell>
          <cell r="J55">
            <v>888999.99999998824</v>
          </cell>
          <cell r="K55">
            <v>819000.00000000151</v>
          </cell>
          <cell r="L55">
            <v>848000.00000000664</v>
          </cell>
          <cell r="M55">
            <v>843999.99999999371</v>
          </cell>
          <cell r="N55">
            <v>849000.00000000885</v>
          </cell>
          <cell r="O55">
            <v>869000.00000000268</v>
          </cell>
          <cell r="P55">
            <v>884999.99999999604</v>
          </cell>
          <cell r="Q55">
            <v>853999.99999999884</v>
          </cell>
          <cell r="R55">
            <v>851999.99999999593</v>
          </cell>
          <cell r="S55">
            <v>844000.00000000338</v>
          </cell>
          <cell r="T55">
            <v>906999.9999999936</v>
          </cell>
          <cell r="U55">
            <v>901999.99999999406</v>
          </cell>
          <cell r="V55">
            <v>893999.99999995844</v>
          </cell>
          <cell r="W55">
            <v>915239.96676118544</v>
          </cell>
          <cell r="X55">
            <v>906336.2071818416</v>
          </cell>
          <cell r="Y55">
            <v>892088.89241245703</v>
          </cell>
          <cell r="Z55">
            <v>896026.45895910612</v>
          </cell>
          <cell r="AA55">
            <v>947493.25283786957</v>
          </cell>
          <cell r="AB55">
            <v>942921.08708772634</v>
          </cell>
          <cell r="AC55">
            <v>889321.35702948226</v>
          </cell>
          <cell r="AD55">
            <v>864709.83150873531</v>
          </cell>
          <cell r="AE55" t="str">
            <v>P0Z : Employés adm. f.publique (C et ass)</v>
          </cell>
        </row>
        <row r="56">
          <cell r="A56" t="str">
            <v>P1Z</v>
          </cell>
          <cell r="B56">
            <v>378999.99999999866</v>
          </cell>
          <cell r="C56">
            <v>372000.00000000303</v>
          </cell>
          <cell r="D56">
            <v>359000</v>
          </cell>
          <cell r="E56">
            <v>364000.0000000014</v>
          </cell>
          <cell r="F56">
            <v>390999.99999999761</v>
          </cell>
          <cell r="G56">
            <v>380000.00000000175</v>
          </cell>
          <cell r="H56">
            <v>396999.99999999895</v>
          </cell>
          <cell r="I56">
            <v>404999.99999999825</v>
          </cell>
          <cell r="J56">
            <v>397000.00000000402</v>
          </cell>
          <cell r="K56">
            <v>396999.99999999418</v>
          </cell>
          <cell r="L56">
            <v>415000</v>
          </cell>
          <cell r="M56">
            <v>437000</v>
          </cell>
          <cell r="N56">
            <v>431000.00000000425</v>
          </cell>
          <cell r="O56">
            <v>401000</v>
          </cell>
          <cell r="P56">
            <v>399000.00000000373</v>
          </cell>
          <cell r="Q56">
            <v>393999.99999999854</v>
          </cell>
          <cell r="R56">
            <v>394000.00000000314</v>
          </cell>
          <cell r="S56">
            <v>397999.99999999901</v>
          </cell>
          <cell r="T56">
            <v>393999.99999999814</v>
          </cell>
          <cell r="U56">
            <v>411999.99999999703</v>
          </cell>
          <cell r="V56">
            <v>412000.00000000087</v>
          </cell>
          <cell r="W56">
            <v>412788.6305303488</v>
          </cell>
          <cell r="X56">
            <v>391557.66964279761</v>
          </cell>
          <cell r="Y56">
            <v>409981.20755331352</v>
          </cell>
          <cell r="Z56">
            <v>409730.67410172377</v>
          </cell>
          <cell r="AA56">
            <v>414367.94771925936</v>
          </cell>
          <cell r="AB56">
            <v>431545.06307619822</v>
          </cell>
          <cell r="AC56">
            <v>417753.09950475005</v>
          </cell>
          <cell r="AD56">
            <v>403799.47781397775</v>
          </cell>
          <cell r="AE56" t="str">
            <v>P1Z : Prof. interm. adm. f.publique (B et ass)</v>
          </cell>
        </row>
        <row r="57">
          <cell r="A57" t="str">
            <v>P2Z</v>
          </cell>
          <cell r="B57">
            <v>239000.00000000154</v>
          </cell>
          <cell r="C57">
            <v>263000.00000000134</v>
          </cell>
          <cell r="D57">
            <v>263000.00000000198</v>
          </cell>
          <cell r="E57">
            <v>250999.99999999788</v>
          </cell>
          <cell r="F57">
            <v>253000.00000000274</v>
          </cell>
          <cell r="G57">
            <v>258000.00000000137</v>
          </cell>
          <cell r="H57">
            <v>260000.00000000131</v>
          </cell>
          <cell r="I57">
            <v>262999.99999999674</v>
          </cell>
          <cell r="J57">
            <v>284999.99999999854</v>
          </cell>
          <cell r="K57">
            <v>276999.99999999872</v>
          </cell>
          <cell r="L57">
            <v>299000.00000000239</v>
          </cell>
          <cell r="M57">
            <v>302000.00000000175</v>
          </cell>
          <cell r="N57">
            <v>317000.00000000338</v>
          </cell>
          <cell r="O57">
            <v>319999.99999999593</v>
          </cell>
          <cell r="P57">
            <v>325000.00000000052</v>
          </cell>
          <cell r="Q57">
            <v>317999.99999999901</v>
          </cell>
          <cell r="R57">
            <v>331999.99999999721</v>
          </cell>
          <cell r="S57">
            <v>340999.99999999907</v>
          </cell>
          <cell r="T57">
            <v>344000.00000000268</v>
          </cell>
          <cell r="U57">
            <v>332000.00000000221</v>
          </cell>
          <cell r="V57">
            <v>367000</v>
          </cell>
          <cell r="W57">
            <v>377442.4969361035</v>
          </cell>
          <cell r="X57">
            <v>378209.05596122274</v>
          </cell>
          <cell r="Y57">
            <v>406578.15538747748</v>
          </cell>
          <cell r="Z57">
            <v>397486.78867598582</v>
          </cell>
          <cell r="AA57">
            <v>427955.06607072247</v>
          </cell>
          <cell r="AB57">
            <v>402896.32897112262</v>
          </cell>
          <cell r="AC57">
            <v>424717.41389898991</v>
          </cell>
          <cell r="AD57">
            <v>454468.33390642505</v>
          </cell>
          <cell r="AE57" t="str">
            <v>P2Z : Cadres de la f.publique (A et ass)</v>
          </cell>
        </row>
        <row r="58">
          <cell r="A58" t="str">
            <v>P3Z</v>
          </cell>
          <cell r="B58">
            <v>30000</v>
          </cell>
          <cell r="C58">
            <v>37000.000000000509</v>
          </cell>
          <cell r="D58">
            <v>39000.000000000429</v>
          </cell>
          <cell r="E58">
            <v>33999.999999999702</v>
          </cell>
          <cell r="F58">
            <v>35000</v>
          </cell>
          <cell r="G58">
            <v>34999.99999999992</v>
          </cell>
          <cell r="H58">
            <v>42000.000000000196</v>
          </cell>
          <cell r="I58">
            <v>36999.999999999927</v>
          </cell>
          <cell r="J58">
            <v>39999.999999999782</v>
          </cell>
          <cell r="K58">
            <v>47999.999999999687</v>
          </cell>
          <cell r="L58">
            <v>53000.000000000327</v>
          </cell>
          <cell r="M58">
            <v>53000.000000000575</v>
          </cell>
          <cell r="N58">
            <v>53000.0000000008</v>
          </cell>
          <cell r="O58">
            <v>62000.000000000306</v>
          </cell>
          <cell r="P58">
            <v>59000.000000000233</v>
          </cell>
          <cell r="Q58">
            <v>49999.999999999593</v>
          </cell>
          <cell r="R58">
            <v>49999.999999999753</v>
          </cell>
          <cell r="S58">
            <v>53000.000000000065</v>
          </cell>
          <cell r="T58">
            <v>58000.00000000024</v>
          </cell>
          <cell r="U58">
            <v>52999.999999999593</v>
          </cell>
          <cell r="V58">
            <v>51000.000000000342</v>
          </cell>
          <cell r="W58">
            <v>52886.558689569341</v>
          </cell>
          <cell r="X58">
            <v>57070.252040188578</v>
          </cell>
          <cell r="Y58">
            <v>59535.098347936</v>
          </cell>
          <cell r="Z58">
            <v>74574.017606179026</v>
          </cell>
          <cell r="AA58">
            <v>63406.556748966766</v>
          </cell>
          <cell r="AB58">
            <v>78421.756851587343</v>
          </cell>
          <cell r="AC58">
            <v>79930.766721670661</v>
          </cell>
          <cell r="AD58">
            <v>77546.21013045669</v>
          </cell>
          <cell r="AE58" t="str">
            <v>P3Z : Professionnels du droit (sauf juristes)</v>
          </cell>
        </row>
        <row r="59">
          <cell r="A59" t="str">
            <v>P4Z</v>
          </cell>
          <cell r="B59">
            <v>343000.00000003289</v>
          </cell>
          <cell r="C59">
            <v>330000.00000000821</v>
          </cell>
          <cell r="D59">
            <v>338000.00000002177</v>
          </cell>
          <cell r="E59">
            <v>358000.00000001304</v>
          </cell>
          <cell r="F59">
            <v>392000.00000002992</v>
          </cell>
          <cell r="G59">
            <v>392000.00000006001</v>
          </cell>
          <cell r="H59">
            <v>405000.00000000943</v>
          </cell>
          <cell r="I59">
            <v>414999.99999998213</v>
          </cell>
          <cell r="J59">
            <v>801999.99999999371</v>
          </cell>
          <cell r="K59">
            <v>753999.99999999313</v>
          </cell>
          <cell r="L59">
            <v>761999.99999999895</v>
          </cell>
          <cell r="M59">
            <v>745999.99999999523</v>
          </cell>
          <cell r="N59">
            <v>753000.00000000151</v>
          </cell>
          <cell r="O59">
            <v>717999.99999998743</v>
          </cell>
          <cell r="P59">
            <v>703999.9999999929</v>
          </cell>
          <cell r="Q59">
            <v>670000</v>
          </cell>
          <cell r="R59">
            <v>683000.00000000081</v>
          </cell>
          <cell r="S59">
            <v>553000</v>
          </cell>
          <cell r="T59">
            <v>536000.0000000021</v>
          </cell>
          <cell r="U59">
            <v>480999.99999999505</v>
          </cell>
          <cell r="V59">
            <v>398000.55556979176</v>
          </cell>
          <cell r="W59">
            <v>403615.5192733169</v>
          </cell>
          <cell r="X59">
            <v>424610.29437942611</v>
          </cell>
          <cell r="Y59">
            <v>433425.45357552386</v>
          </cell>
          <cell r="Z59">
            <v>410921.13433919509</v>
          </cell>
          <cell r="AA59">
            <v>463613.6911643559</v>
          </cell>
          <cell r="AB59">
            <v>423077.95619524189</v>
          </cell>
          <cell r="AC59">
            <v>378911.85917544377</v>
          </cell>
          <cell r="AD59">
            <v>372930.34504760563</v>
          </cell>
          <cell r="AE59" t="str">
            <v>P4Z : Armée, police, pompiers</v>
          </cell>
        </row>
        <row r="60">
          <cell r="A60" t="str">
            <v>Q0Z</v>
          </cell>
          <cell r="B60">
            <v>330000.00000000087</v>
          </cell>
          <cell r="C60">
            <v>359000.00000000471</v>
          </cell>
          <cell r="D60">
            <v>362000.00000000192</v>
          </cell>
          <cell r="E60">
            <v>358000</v>
          </cell>
          <cell r="F60">
            <v>354999.99999999878</v>
          </cell>
          <cell r="G60">
            <v>372000.00000000198</v>
          </cell>
          <cell r="H60">
            <v>369999.99999999936</v>
          </cell>
          <cell r="I60">
            <v>359999.99999999919</v>
          </cell>
          <cell r="J60">
            <v>372999.9999999982</v>
          </cell>
          <cell r="K60">
            <v>347000</v>
          </cell>
          <cell r="L60">
            <v>354000.00000000349</v>
          </cell>
          <cell r="M60">
            <v>353999.99999999924</v>
          </cell>
          <cell r="N60">
            <v>319000</v>
          </cell>
          <cell r="O60">
            <v>321999.99999999843</v>
          </cell>
          <cell r="P60">
            <v>320000</v>
          </cell>
          <cell r="Q60">
            <v>306999.99999999703</v>
          </cell>
          <cell r="R60">
            <v>312999.99999999616</v>
          </cell>
          <cell r="S60">
            <v>304000.0000000014</v>
          </cell>
          <cell r="T60">
            <v>293000.00000000198</v>
          </cell>
          <cell r="U60">
            <v>296999.99999999948</v>
          </cell>
          <cell r="V60">
            <v>302999.99999998778</v>
          </cell>
          <cell r="W60">
            <v>310425.15492721717</v>
          </cell>
          <cell r="X60">
            <v>278964.26506953314</v>
          </cell>
          <cell r="Y60">
            <v>295845.51911491004</v>
          </cell>
          <cell r="Z60">
            <v>320165.97317172779</v>
          </cell>
          <cell r="AA60">
            <v>296639.4508797155</v>
          </cell>
          <cell r="AB60">
            <v>299036.64701312495</v>
          </cell>
          <cell r="AC60">
            <v>296772.78090796387</v>
          </cell>
          <cell r="AD60">
            <v>278294.47302269447</v>
          </cell>
          <cell r="AE60" t="str">
            <v>Q0Z : Employés de la banque et assurances</v>
          </cell>
        </row>
        <row r="61">
          <cell r="A61" t="str">
            <v>Q1Z</v>
          </cell>
          <cell r="B61">
            <v>99999.999999999709</v>
          </cell>
          <cell r="C61">
            <v>103000.00000000095</v>
          </cell>
          <cell r="D61">
            <v>109000.00000000124</v>
          </cell>
          <cell r="E61">
            <v>118999.9999999994</v>
          </cell>
          <cell r="F61">
            <v>124000</v>
          </cell>
          <cell r="G61">
            <v>139000.00000000084</v>
          </cell>
          <cell r="H61">
            <v>151000</v>
          </cell>
          <cell r="I61">
            <v>153000</v>
          </cell>
          <cell r="J61">
            <v>150000</v>
          </cell>
          <cell r="K61">
            <v>155999.9999999986</v>
          </cell>
          <cell r="L61">
            <v>159000.00000000058</v>
          </cell>
          <cell r="M61">
            <v>165000.00000000285</v>
          </cell>
          <cell r="N61">
            <v>164000.00000000154</v>
          </cell>
          <cell r="O61">
            <v>164999.99999999919</v>
          </cell>
          <cell r="P61">
            <v>163999.9999999993</v>
          </cell>
          <cell r="Q61">
            <v>161999.99999999904</v>
          </cell>
          <cell r="R61">
            <v>171000</v>
          </cell>
          <cell r="S61">
            <v>162000.00000000131</v>
          </cell>
          <cell r="T61">
            <v>172999.99999999901</v>
          </cell>
          <cell r="U61">
            <v>160999.99999999808</v>
          </cell>
          <cell r="V61">
            <v>180000.00000000122</v>
          </cell>
          <cell r="W61">
            <v>179907.70208914118</v>
          </cell>
          <cell r="X61">
            <v>174231.51515969518</v>
          </cell>
          <cell r="Y61">
            <v>187377.41430168966</v>
          </cell>
          <cell r="Z61">
            <v>194026.43801812929</v>
          </cell>
          <cell r="AA61">
            <v>188781.72039235735</v>
          </cell>
          <cell r="AB61">
            <v>213659.45163106077</v>
          </cell>
          <cell r="AC61">
            <v>221055.83192578275</v>
          </cell>
          <cell r="AD61">
            <v>199852.55093378929</v>
          </cell>
          <cell r="AE61" t="str">
            <v>Q1Z : Tech. de la banque et assurances</v>
          </cell>
        </row>
        <row r="62">
          <cell r="A62" t="str">
            <v>Q2Z</v>
          </cell>
          <cell r="B62">
            <v>147000</v>
          </cell>
          <cell r="C62">
            <v>146000</v>
          </cell>
          <cell r="D62">
            <v>155000.0000000007</v>
          </cell>
          <cell r="E62">
            <v>152999.99999999843</v>
          </cell>
          <cell r="F62">
            <v>185000.00000000134</v>
          </cell>
          <cell r="G62">
            <v>179000</v>
          </cell>
          <cell r="H62">
            <v>181000.00000000311</v>
          </cell>
          <cell r="I62">
            <v>164999.9999999986</v>
          </cell>
          <cell r="J62">
            <v>178000.00000000114</v>
          </cell>
          <cell r="K62">
            <v>169999.99999999863</v>
          </cell>
          <cell r="L62">
            <v>178000</v>
          </cell>
          <cell r="M62">
            <v>177000.0000000007</v>
          </cell>
          <cell r="N62">
            <v>172000.00000000163</v>
          </cell>
          <cell r="O62">
            <v>175999.99999999866</v>
          </cell>
          <cell r="P62">
            <v>185999.99999999948</v>
          </cell>
          <cell r="Q62">
            <v>182999.9999999993</v>
          </cell>
          <cell r="R62">
            <v>191999.99999999889</v>
          </cell>
          <cell r="S62">
            <v>185000.00000000064</v>
          </cell>
          <cell r="T62">
            <v>172000.00000000143</v>
          </cell>
          <cell r="U62">
            <v>181000</v>
          </cell>
          <cell r="V62">
            <v>194000.00000000346</v>
          </cell>
          <cell r="W62">
            <v>198700.74729178497</v>
          </cell>
          <cell r="X62">
            <v>194490.27794093831</v>
          </cell>
          <cell r="Y62">
            <v>234074.32613685119</v>
          </cell>
          <cell r="Z62">
            <v>254091.47142240597</v>
          </cell>
          <cell r="AA62">
            <v>257739.81165251735</v>
          </cell>
          <cell r="AB62">
            <v>257388.139950229</v>
          </cell>
          <cell r="AC62">
            <v>273769.89132025494</v>
          </cell>
          <cell r="AD62">
            <v>284497.62463783298</v>
          </cell>
          <cell r="AE62" t="str">
            <v>Q2Z : Cadres de la banque et assurances</v>
          </cell>
        </row>
        <row r="63">
          <cell r="A63" t="str">
            <v>R0Z</v>
          </cell>
          <cell r="B63">
            <v>256000.0000000018</v>
          </cell>
          <cell r="C63">
            <v>250999.9999999991</v>
          </cell>
          <cell r="D63">
            <v>251000.0000000023</v>
          </cell>
          <cell r="E63">
            <v>263000</v>
          </cell>
          <cell r="F63">
            <v>266000.00000000087</v>
          </cell>
          <cell r="G63">
            <v>271000.0000000021</v>
          </cell>
          <cell r="H63">
            <v>273000</v>
          </cell>
          <cell r="I63">
            <v>270999.99999999878</v>
          </cell>
          <cell r="J63">
            <v>254000.00000000175</v>
          </cell>
          <cell r="K63">
            <v>252000</v>
          </cell>
          <cell r="L63">
            <v>244000.00000000309</v>
          </cell>
          <cell r="M63">
            <v>270000.00000000326</v>
          </cell>
          <cell r="N63">
            <v>284000.0000000007</v>
          </cell>
          <cell r="O63">
            <v>276000.00000000128</v>
          </cell>
          <cell r="P63">
            <v>279000.00000000192</v>
          </cell>
          <cell r="Q63">
            <v>293999.99999999907</v>
          </cell>
          <cell r="R63">
            <v>299000.00000000227</v>
          </cell>
          <cell r="S63">
            <v>304000</v>
          </cell>
          <cell r="T63">
            <v>296000.00000000233</v>
          </cell>
          <cell r="U63">
            <v>310000</v>
          </cell>
          <cell r="V63">
            <v>314999.99999999616</v>
          </cell>
          <cell r="W63">
            <v>307311.33068841533</v>
          </cell>
          <cell r="X63">
            <v>327616.39632127091</v>
          </cell>
          <cell r="Y63">
            <v>321318.52298640169</v>
          </cell>
          <cell r="Z63">
            <v>324736.66460783535</v>
          </cell>
          <cell r="AA63">
            <v>334330.0062430682</v>
          </cell>
          <cell r="AB63">
            <v>311219.6809629231</v>
          </cell>
          <cell r="AC63">
            <v>282442.84952146211</v>
          </cell>
          <cell r="AD63">
            <v>307810.24913846276</v>
          </cell>
          <cell r="AE63" t="str">
            <v>R0Z : Caissiers, employés de libre service</v>
          </cell>
        </row>
        <row r="64">
          <cell r="A64" t="str">
            <v>R1Z</v>
          </cell>
          <cell r="B64">
            <v>692000.00000000221</v>
          </cell>
          <cell r="C64">
            <v>677000.00000000175</v>
          </cell>
          <cell r="D64">
            <v>696999.99999999721</v>
          </cell>
          <cell r="E64">
            <v>698999.99999999825</v>
          </cell>
          <cell r="F64">
            <v>694000</v>
          </cell>
          <cell r="G64">
            <v>678999.99999999802</v>
          </cell>
          <cell r="H64">
            <v>699000.00000000524</v>
          </cell>
          <cell r="I64">
            <v>729999.99999999581</v>
          </cell>
          <cell r="J64">
            <v>723999.99999999721</v>
          </cell>
          <cell r="K64">
            <v>693999.99999999674</v>
          </cell>
          <cell r="L64">
            <v>667000.00000000629</v>
          </cell>
          <cell r="M64">
            <v>674000.00000000605</v>
          </cell>
          <cell r="N64">
            <v>685999.99999999651</v>
          </cell>
          <cell r="O64">
            <v>713000.00000000268</v>
          </cell>
          <cell r="P64">
            <v>713000.00000000454</v>
          </cell>
          <cell r="Q64">
            <v>693999.99999999476</v>
          </cell>
          <cell r="R64">
            <v>695000.00000000151</v>
          </cell>
          <cell r="S64">
            <v>753999.99999999674</v>
          </cell>
          <cell r="T64">
            <v>781000.00000000291</v>
          </cell>
          <cell r="U64">
            <v>787999.99999999744</v>
          </cell>
          <cell r="V64">
            <v>785999.99999997858</v>
          </cell>
          <cell r="W64">
            <v>787337.42011198495</v>
          </cell>
          <cell r="X64">
            <v>761580.62557312648</v>
          </cell>
          <cell r="Y64">
            <v>782630.98553574493</v>
          </cell>
          <cell r="Z64">
            <v>817897.09748618014</v>
          </cell>
          <cell r="AA64">
            <v>845495.48956869659</v>
          </cell>
          <cell r="AB64">
            <v>831241.15636790032</v>
          </cell>
          <cell r="AC64">
            <v>879085.93276568805</v>
          </cell>
          <cell r="AD64">
            <v>846397.57246745587</v>
          </cell>
          <cell r="AE64" t="str">
            <v>R1Z : Vendeurs</v>
          </cell>
        </row>
        <row r="65">
          <cell r="A65" t="str">
            <v>R2Z</v>
          </cell>
          <cell r="B65">
            <v>342000</v>
          </cell>
          <cell r="C65">
            <v>370000.00000000221</v>
          </cell>
          <cell r="D65">
            <v>378000.00000000076</v>
          </cell>
          <cell r="E65">
            <v>361000</v>
          </cell>
          <cell r="F65">
            <v>375000</v>
          </cell>
          <cell r="G65">
            <v>398000.00000000163</v>
          </cell>
          <cell r="H65">
            <v>425000</v>
          </cell>
          <cell r="I65">
            <v>427999.99999999721</v>
          </cell>
          <cell r="J65">
            <v>421000.00000000274</v>
          </cell>
          <cell r="K65">
            <v>411999.99999999622</v>
          </cell>
          <cell r="L65">
            <v>424000.00000000163</v>
          </cell>
          <cell r="M65">
            <v>435000.00000000565</v>
          </cell>
          <cell r="N65">
            <v>465000</v>
          </cell>
          <cell r="O65">
            <v>477999.99999999709</v>
          </cell>
          <cell r="P65">
            <v>479000.00000000611</v>
          </cell>
          <cell r="Q65">
            <v>447999.9999999975</v>
          </cell>
          <cell r="R65">
            <v>461000.00000000157</v>
          </cell>
          <cell r="S65">
            <v>470000</v>
          </cell>
          <cell r="T65">
            <v>499000</v>
          </cell>
          <cell r="U65">
            <v>480999.99999999721</v>
          </cell>
          <cell r="V65">
            <v>509999.99999999575</v>
          </cell>
          <cell r="W65">
            <v>504831.55292992562</v>
          </cell>
          <cell r="X65">
            <v>506119.79219965311</v>
          </cell>
          <cell r="Y65">
            <v>475120.48507233773</v>
          </cell>
          <cell r="Z65">
            <v>490436.88820434094</v>
          </cell>
          <cell r="AA65">
            <v>490405.46128428658</v>
          </cell>
          <cell r="AB65">
            <v>541136.19509441266</v>
          </cell>
          <cell r="AC65">
            <v>544778.84806836233</v>
          </cell>
          <cell r="AD65">
            <v>543293.28068716731</v>
          </cell>
          <cell r="AE65" t="str">
            <v>R2Z : Attachés commerciaux et représentants</v>
          </cell>
        </row>
        <row r="66">
          <cell r="A66" t="str">
            <v>R3Z</v>
          </cell>
          <cell r="B66">
            <v>579000.00000000151</v>
          </cell>
          <cell r="C66">
            <v>611000.00000000151</v>
          </cell>
          <cell r="D66">
            <v>592000.00000000151</v>
          </cell>
          <cell r="E66">
            <v>559000.00000000477</v>
          </cell>
          <cell r="F66">
            <v>591999.99999999779</v>
          </cell>
          <cell r="G66">
            <v>589000.00000000733</v>
          </cell>
          <cell r="H66">
            <v>607000.00000000489</v>
          </cell>
          <cell r="I66">
            <v>602000.00000000081</v>
          </cell>
          <cell r="J66">
            <v>621000.00000000454</v>
          </cell>
          <cell r="K66">
            <v>610999.99999999022</v>
          </cell>
          <cell r="L66">
            <v>588000.00000000652</v>
          </cell>
          <cell r="M66">
            <v>576000.00000000524</v>
          </cell>
          <cell r="N66">
            <v>561000.00000000221</v>
          </cell>
          <cell r="O66">
            <v>567999.99999999581</v>
          </cell>
          <cell r="P66">
            <v>566000.0000000007</v>
          </cell>
          <cell r="Q66">
            <v>566000.00000000419</v>
          </cell>
          <cell r="R66">
            <v>571000.00000001013</v>
          </cell>
          <cell r="S66">
            <v>556999.99999999674</v>
          </cell>
          <cell r="T66">
            <v>514999.99999999511</v>
          </cell>
          <cell r="U66">
            <v>533999.99999999872</v>
          </cell>
          <cell r="V66">
            <v>522000.00000000215</v>
          </cell>
          <cell r="W66">
            <v>530327.31927252421</v>
          </cell>
          <cell r="X66">
            <v>529302.79752709693</v>
          </cell>
          <cell r="Y66">
            <v>563832.24759353988</v>
          </cell>
          <cell r="Z66">
            <v>544562.5376587779</v>
          </cell>
          <cell r="AA66">
            <v>587410.25655026699</v>
          </cell>
          <cell r="AB66">
            <v>547534.09142085642</v>
          </cell>
          <cell r="AC66">
            <v>577465.94467479934</v>
          </cell>
          <cell r="AD66">
            <v>602686.01828254911</v>
          </cell>
          <cell r="AE66" t="str">
            <v>R3Z : Maît. des magasins, int. du commerce</v>
          </cell>
        </row>
        <row r="67">
          <cell r="A67" t="str">
            <v>R4Z</v>
          </cell>
          <cell r="B67">
            <v>268000.00000000163</v>
          </cell>
          <cell r="C67">
            <v>273000</v>
          </cell>
          <cell r="D67">
            <v>265000.00000000157</v>
          </cell>
          <cell r="E67">
            <v>261999.9999999991</v>
          </cell>
          <cell r="F67">
            <v>274000.0000000014</v>
          </cell>
          <cell r="G67">
            <v>282000</v>
          </cell>
          <cell r="H67">
            <v>293000.00000000332</v>
          </cell>
          <cell r="I67">
            <v>304999.99999999878</v>
          </cell>
          <cell r="J67">
            <v>325999.99999999924</v>
          </cell>
          <cell r="K67">
            <v>349999.99999999907</v>
          </cell>
          <cell r="L67">
            <v>359000</v>
          </cell>
          <cell r="M67">
            <v>357000.00000000274</v>
          </cell>
          <cell r="N67">
            <v>370000.0000000021</v>
          </cell>
          <cell r="O67">
            <v>362999.99999999907</v>
          </cell>
          <cell r="P67">
            <v>370000.00000000146</v>
          </cell>
          <cell r="Q67">
            <v>354999.99999999662</v>
          </cell>
          <cell r="R67">
            <v>367999.99999999726</v>
          </cell>
          <cell r="S67">
            <v>364999.99999999901</v>
          </cell>
          <cell r="T67">
            <v>406000.00000000448</v>
          </cell>
          <cell r="U67">
            <v>408999.9999999975</v>
          </cell>
          <cell r="V67">
            <v>432000.00000000559</v>
          </cell>
          <cell r="W67">
            <v>442590.68807581713</v>
          </cell>
          <cell r="X67">
            <v>462783.80932319333</v>
          </cell>
          <cell r="Y67">
            <v>451011.98142971098</v>
          </cell>
          <cell r="Z67">
            <v>494237.57206325239</v>
          </cell>
          <cell r="AA67">
            <v>519410.25212222879</v>
          </cell>
          <cell r="AB67">
            <v>523360.89053764334</v>
          </cell>
          <cell r="AC67">
            <v>511037.10784806369</v>
          </cell>
          <cell r="AD67">
            <v>518234.76368446834</v>
          </cell>
          <cell r="AE67" t="str">
            <v>R4Z : Cadres commerciaux et technico-com.</v>
          </cell>
        </row>
        <row r="68">
          <cell r="A68" t="str">
            <v>S0Z</v>
          </cell>
          <cell r="B68">
            <v>303000</v>
          </cell>
          <cell r="C68">
            <v>306000</v>
          </cell>
          <cell r="D68">
            <v>290000</v>
          </cell>
          <cell r="E68">
            <v>299999.99999999796</v>
          </cell>
          <cell r="F68">
            <v>298999.99999999924</v>
          </cell>
          <cell r="G68">
            <v>285999.9999999993</v>
          </cell>
          <cell r="H68">
            <v>290000.00000000361</v>
          </cell>
          <cell r="I68">
            <v>287999.99999999825</v>
          </cell>
          <cell r="J68">
            <v>293999.99999999936</v>
          </cell>
          <cell r="K68">
            <v>267999.99999999854</v>
          </cell>
          <cell r="L68">
            <v>263000.00000000093</v>
          </cell>
          <cell r="M68">
            <v>244000.00000000058</v>
          </cell>
          <cell r="N68">
            <v>253000.00000000131</v>
          </cell>
          <cell r="O68">
            <v>229000.00000000108</v>
          </cell>
          <cell r="P68">
            <v>234999.99999999921</v>
          </cell>
          <cell r="Q68">
            <v>246999.99999999843</v>
          </cell>
          <cell r="R68">
            <v>252000.00000000134</v>
          </cell>
          <cell r="S68">
            <v>267999.99999999866</v>
          </cell>
          <cell r="T68">
            <v>267999.99999999878</v>
          </cell>
          <cell r="U68">
            <v>255000.00000000114</v>
          </cell>
          <cell r="V68">
            <v>255999.99999999808</v>
          </cell>
          <cell r="W68">
            <v>257321.44583941367</v>
          </cell>
          <cell r="X68">
            <v>236593.87674195424</v>
          </cell>
          <cell r="Y68">
            <v>262131.96124148293</v>
          </cell>
          <cell r="Z68">
            <v>258088.00894583011</v>
          </cell>
          <cell r="AA68">
            <v>275017.18231971591</v>
          </cell>
          <cell r="AB68">
            <v>243236.34513340032</v>
          </cell>
          <cell r="AC68">
            <v>263029.60871235217</v>
          </cell>
          <cell r="AD68">
            <v>243138.76262343361</v>
          </cell>
          <cell r="AE68" t="str">
            <v>S0Z : Bouchers, charcutiers, boulangers</v>
          </cell>
        </row>
        <row r="69">
          <cell r="A69" t="str">
            <v>S1Z</v>
          </cell>
          <cell r="B69">
            <v>257000.00000170429</v>
          </cell>
          <cell r="C69">
            <v>258000.00000143304</v>
          </cell>
          <cell r="D69">
            <v>272000.00000009401</v>
          </cell>
          <cell r="E69">
            <v>266000.00000027334</v>
          </cell>
          <cell r="F69">
            <v>269000.00000014238</v>
          </cell>
          <cell r="G69">
            <v>266000.00000024604</v>
          </cell>
          <cell r="H69">
            <v>278000.00000003277</v>
          </cell>
          <cell r="I69">
            <v>285000.00000001129</v>
          </cell>
          <cell r="J69">
            <v>286999.99999999913</v>
          </cell>
          <cell r="K69">
            <v>282999.99999999773</v>
          </cell>
          <cell r="L69">
            <v>278999.99999999814</v>
          </cell>
          <cell r="M69">
            <v>279000.00000000146</v>
          </cell>
          <cell r="N69">
            <v>282000</v>
          </cell>
          <cell r="O69">
            <v>279999.99999999831</v>
          </cell>
          <cell r="P69">
            <v>278000.00000000081</v>
          </cell>
          <cell r="Q69">
            <v>285000.00000000239</v>
          </cell>
          <cell r="R69">
            <v>288999.99999999895</v>
          </cell>
          <cell r="S69">
            <v>294999.9999999986</v>
          </cell>
          <cell r="T69">
            <v>312000.00000000087</v>
          </cell>
          <cell r="U69">
            <v>304999.99999999895</v>
          </cell>
          <cell r="V69">
            <v>308999.99999999686</v>
          </cell>
          <cell r="W69">
            <v>307095.64394141478</v>
          </cell>
          <cell r="X69">
            <v>308963.71349931427</v>
          </cell>
          <cell r="Y69">
            <v>308844.04705755803</v>
          </cell>
          <cell r="Z69">
            <v>333058.00201163813</v>
          </cell>
          <cell r="AA69">
            <v>339145.76828782208</v>
          </cell>
          <cell r="AB69">
            <v>301927.77502016199</v>
          </cell>
          <cell r="AC69">
            <v>337079.17802550539</v>
          </cell>
          <cell r="AD69">
            <v>349180.84024279739</v>
          </cell>
          <cell r="AE69" t="str">
            <v>S1Z : Cuisiniers et aides de cuisine</v>
          </cell>
        </row>
        <row r="70">
          <cell r="A70" t="str">
            <v>S2Z</v>
          </cell>
          <cell r="B70">
            <v>177000</v>
          </cell>
          <cell r="C70">
            <v>178000</v>
          </cell>
          <cell r="D70">
            <v>189000.00000000134</v>
          </cell>
          <cell r="E70">
            <v>203999.99999999828</v>
          </cell>
          <cell r="F70">
            <v>221000.00000000163</v>
          </cell>
          <cell r="G70">
            <v>237000.00000000183</v>
          </cell>
          <cell r="H70">
            <v>246000</v>
          </cell>
          <cell r="I70">
            <v>263999.99999999884</v>
          </cell>
          <cell r="J70">
            <v>247000.00000000058</v>
          </cell>
          <cell r="K70">
            <v>247999.9999999986</v>
          </cell>
          <cell r="L70">
            <v>283000.00000000384</v>
          </cell>
          <cell r="M70">
            <v>309000.00000000285</v>
          </cell>
          <cell r="N70">
            <v>291999.99999999942</v>
          </cell>
          <cell r="O70">
            <v>311000.00000000151</v>
          </cell>
          <cell r="P70">
            <v>308000.0000000014</v>
          </cell>
          <cell r="Q70">
            <v>304000</v>
          </cell>
          <cell r="R70">
            <v>302000.00000000076</v>
          </cell>
          <cell r="S70">
            <v>323999.99999999825</v>
          </cell>
          <cell r="T70">
            <v>313000.00000000343</v>
          </cell>
          <cell r="U70">
            <v>327999.99999999854</v>
          </cell>
          <cell r="V70">
            <v>327999.99999999721</v>
          </cell>
          <cell r="W70">
            <v>316594.4776470646</v>
          </cell>
          <cell r="X70">
            <v>333394.88781479688</v>
          </cell>
          <cell r="Y70">
            <v>334111.31487541832</v>
          </cell>
          <cell r="Z70">
            <v>358206.71657225344</v>
          </cell>
          <cell r="AA70">
            <v>352035.00247121765</v>
          </cell>
          <cell r="AB70">
            <v>342825.12161760888</v>
          </cell>
          <cell r="AC70">
            <v>343475.97789055965</v>
          </cell>
          <cell r="AD70">
            <v>379510.97401168011</v>
          </cell>
          <cell r="AE70" t="str">
            <v>S2Z : Employés et AM hôtellerie restauration</v>
          </cell>
        </row>
        <row r="71">
          <cell r="A71" t="str">
            <v>S3Z</v>
          </cell>
          <cell r="B71">
            <v>236000</v>
          </cell>
          <cell r="C71">
            <v>247000.00000000096</v>
          </cell>
          <cell r="D71">
            <v>255999.9999999982</v>
          </cell>
          <cell r="E71">
            <v>241999.99999999924</v>
          </cell>
          <cell r="F71">
            <v>260999.99999999805</v>
          </cell>
          <cell r="G71">
            <v>253999.99999999933</v>
          </cell>
          <cell r="H71">
            <v>250000.00000000148</v>
          </cell>
          <cell r="I71">
            <v>237000.00000000067</v>
          </cell>
          <cell r="J71">
            <v>252000.00000000087</v>
          </cell>
          <cell r="K71">
            <v>247999.99999999854</v>
          </cell>
          <cell r="L71">
            <v>246000.00000000204</v>
          </cell>
          <cell r="M71">
            <v>235000</v>
          </cell>
          <cell r="N71">
            <v>240000.0000000009</v>
          </cell>
          <cell r="O71">
            <v>238999.99999999901</v>
          </cell>
          <cell r="P71">
            <v>205000</v>
          </cell>
          <cell r="Q71">
            <v>207000</v>
          </cell>
          <cell r="R71">
            <v>216000.00000000105</v>
          </cell>
          <cell r="S71">
            <v>219000</v>
          </cell>
          <cell r="T71">
            <v>209999.99999999881</v>
          </cell>
          <cell r="U71">
            <v>200999.99999999869</v>
          </cell>
          <cell r="V71">
            <v>193000</v>
          </cell>
          <cell r="W71">
            <v>198754.12628533959</v>
          </cell>
          <cell r="X71">
            <v>203919.36946061684</v>
          </cell>
          <cell r="Y71">
            <v>216312.6137970261</v>
          </cell>
          <cell r="Z71">
            <v>216638.80062746227</v>
          </cell>
          <cell r="AA71">
            <v>201588.58344806393</v>
          </cell>
          <cell r="AB71">
            <v>210172.30161116715</v>
          </cell>
          <cell r="AC71">
            <v>204447.00198054471</v>
          </cell>
          <cell r="AD71">
            <v>224611.88813138378</v>
          </cell>
          <cell r="AE71" t="str">
            <v>S3Z : Patrons et cadres d’hôtels cafés rest.</v>
          </cell>
        </row>
        <row r="72">
          <cell r="A72" t="str">
            <v>T0Z</v>
          </cell>
          <cell r="B72">
            <v>159000.00000000192</v>
          </cell>
          <cell r="C72">
            <v>158000.00000000137</v>
          </cell>
          <cell r="D72">
            <v>157000.00000000079</v>
          </cell>
          <cell r="E72">
            <v>164000.0000000007</v>
          </cell>
          <cell r="F72">
            <v>168000</v>
          </cell>
          <cell r="G72">
            <v>176000.00000000096</v>
          </cell>
          <cell r="H72">
            <v>179999.99999999927</v>
          </cell>
          <cell r="I72">
            <v>182000</v>
          </cell>
          <cell r="J72">
            <v>186999.99999999866</v>
          </cell>
          <cell r="K72">
            <v>182000</v>
          </cell>
          <cell r="L72">
            <v>175000.00000000134</v>
          </cell>
          <cell r="M72">
            <v>162999.99999999889</v>
          </cell>
          <cell r="N72">
            <v>172999.99999999942</v>
          </cell>
          <cell r="O72">
            <v>176000</v>
          </cell>
          <cell r="P72">
            <v>170999.99999999683</v>
          </cell>
          <cell r="Q72">
            <v>165999.99999999924</v>
          </cell>
          <cell r="R72">
            <v>161999.9999999993</v>
          </cell>
          <cell r="S72">
            <v>178000.00000000079</v>
          </cell>
          <cell r="T72">
            <v>182000.00000000166</v>
          </cell>
          <cell r="U72">
            <v>180999.9999999977</v>
          </cell>
          <cell r="V72">
            <v>191999.99999999939</v>
          </cell>
          <cell r="W72">
            <v>193200.04583222428</v>
          </cell>
          <cell r="X72">
            <v>193845.83753814298</v>
          </cell>
          <cell r="Y72">
            <v>211568.21710506215</v>
          </cell>
          <cell r="Z72">
            <v>205686.50388240174</v>
          </cell>
          <cell r="AA72">
            <v>209560.87444893984</v>
          </cell>
          <cell r="AB72">
            <v>212579.35061374394</v>
          </cell>
          <cell r="AC72">
            <v>218835.83388470346</v>
          </cell>
          <cell r="AD72">
            <v>237649.06704652007</v>
          </cell>
          <cell r="AE72" t="str">
            <v>T0Z : Coiffeurs, esthéticiens</v>
          </cell>
        </row>
        <row r="73">
          <cell r="A73" t="str">
            <v>T1Z</v>
          </cell>
          <cell r="B73">
            <v>268000.00000000221</v>
          </cell>
          <cell r="C73">
            <v>246000.00000000311</v>
          </cell>
          <cell r="D73">
            <v>240000</v>
          </cell>
          <cell r="E73">
            <v>213999.99999999884</v>
          </cell>
          <cell r="F73">
            <v>205000</v>
          </cell>
          <cell r="G73">
            <v>202000</v>
          </cell>
          <cell r="H73">
            <v>213999.99999999933</v>
          </cell>
          <cell r="I73">
            <v>229000</v>
          </cell>
          <cell r="J73">
            <v>214000.00000000218</v>
          </cell>
          <cell r="K73">
            <v>194999.99999999881</v>
          </cell>
          <cell r="L73">
            <v>196000.00000000192</v>
          </cell>
          <cell r="M73">
            <v>218999.99999999919</v>
          </cell>
          <cell r="N73">
            <v>207999.99999999849</v>
          </cell>
          <cell r="O73">
            <v>223000.00000000326</v>
          </cell>
          <cell r="P73">
            <v>253000.0000000016</v>
          </cell>
          <cell r="Q73">
            <v>258000.00000000052</v>
          </cell>
          <cell r="R73">
            <v>246000.0000000007</v>
          </cell>
          <cell r="S73">
            <v>260000</v>
          </cell>
          <cell r="T73">
            <v>257000.00000000093</v>
          </cell>
          <cell r="U73">
            <v>273999.99999999808</v>
          </cell>
          <cell r="V73">
            <v>259000</v>
          </cell>
          <cell r="W73">
            <v>256689.75362078584</v>
          </cell>
          <cell r="X73">
            <v>270566.41657919233</v>
          </cell>
          <cell r="Y73">
            <v>253217.60059599805</v>
          </cell>
          <cell r="Z73">
            <v>240770.14593816886</v>
          </cell>
          <cell r="AA73">
            <v>237213.60923214932</v>
          </cell>
          <cell r="AB73">
            <v>247200.1704857327</v>
          </cell>
          <cell r="AC73">
            <v>245936.59491602864</v>
          </cell>
          <cell r="AD73">
            <v>253752.30609137818</v>
          </cell>
          <cell r="AE73" t="str">
            <v>T1Z : Employés de maison</v>
          </cell>
        </row>
        <row r="74">
          <cell r="A74" t="str">
            <v>T2A</v>
          </cell>
          <cell r="N74">
            <v>216999.99999999875</v>
          </cell>
          <cell r="O74">
            <v>233000</v>
          </cell>
          <cell r="P74">
            <v>241000.00000000093</v>
          </cell>
          <cell r="Q74">
            <v>290999.99999999785</v>
          </cell>
          <cell r="R74">
            <v>326999.99999999913</v>
          </cell>
          <cell r="S74">
            <v>340999.99999999924</v>
          </cell>
          <cell r="T74">
            <v>345000.00000000407</v>
          </cell>
          <cell r="U74">
            <v>340999.99999999802</v>
          </cell>
          <cell r="V74">
            <v>357999.99999998196</v>
          </cell>
          <cell r="W74">
            <v>353402.70718012354</v>
          </cell>
          <cell r="X74">
            <v>393246.81818700768</v>
          </cell>
          <cell r="Y74">
            <v>419241.29165443219</v>
          </cell>
          <cell r="Z74">
            <v>445275.20689972537</v>
          </cell>
          <cell r="AA74">
            <v>468289.63324985898</v>
          </cell>
          <cell r="AB74">
            <v>501711.93475753977</v>
          </cell>
          <cell r="AC74">
            <v>535084.75227931119</v>
          </cell>
          <cell r="AD74">
            <v>540785.12340731302</v>
          </cell>
          <cell r="AE74" t="str">
            <v>T2A : Aides à domicile et aides ménagères</v>
          </cell>
        </row>
        <row r="75">
          <cell r="A75" t="str">
            <v>T2B</v>
          </cell>
          <cell r="N75">
            <v>268000</v>
          </cell>
          <cell r="O75">
            <v>293000.00000000413</v>
          </cell>
          <cell r="P75">
            <v>301000.00000000052</v>
          </cell>
          <cell r="Q75">
            <v>309999.99999999779</v>
          </cell>
          <cell r="R75">
            <v>340000</v>
          </cell>
          <cell r="S75">
            <v>350999.9999999975</v>
          </cell>
          <cell r="T75">
            <v>371000.00000000483</v>
          </cell>
          <cell r="U75">
            <v>384999.99999999779</v>
          </cell>
          <cell r="V75">
            <v>392999.99999999464</v>
          </cell>
          <cell r="W75">
            <v>388876.10161371349</v>
          </cell>
          <cell r="X75">
            <v>425569.00895395479</v>
          </cell>
          <cell r="Y75">
            <v>423973.07762735756</v>
          </cell>
          <cell r="Z75">
            <v>407725.23424673674</v>
          </cell>
          <cell r="AA75">
            <v>410932.78633472417</v>
          </cell>
          <cell r="AB75">
            <v>421591.62554946565</v>
          </cell>
          <cell r="AC75">
            <v>416778.40706552786</v>
          </cell>
          <cell r="AD75">
            <v>452326.82123330003</v>
          </cell>
          <cell r="AE75" t="str">
            <v>T2B : Assistantes maternelles</v>
          </cell>
        </row>
        <row r="76">
          <cell r="A76" t="str">
            <v>T2Z</v>
          </cell>
          <cell r="B76">
            <v>326999.99999999709</v>
          </cell>
          <cell r="C76">
            <v>342000.00000000116</v>
          </cell>
          <cell r="D76">
            <v>331000</v>
          </cell>
          <cell r="E76">
            <v>336999.99999999849</v>
          </cell>
          <cell r="F76">
            <v>371999.9999999993</v>
          </cell>
          <cell r="G76">
            <v>385000.00000000146</v>
          </cell>
          <cell r="H76">
            <v>376000.00000000163</v>
          </cell>
          <cell r="I76">
            <v>398999.99999999662</v>
          </cell>
          <cell r="J76">
            <v>376000</v>
          </cell>
          <cell r="K76">
            <v>398999.99999999732</v>
          </cell>
          <cell r="L76">
            <v>406000.00000000541</v>
          </cell>
          <cell r="M76">
            <v>452000</v>
          </cell>
          <cell r="AE76" t="str">
            <v>T2Z</v>
          </cell>
        </row>
        <row r="77">
          <cell r="A77" t="str">
            <v>T3Z</v>
          </cell>
          <cell r="B77">
            <v>135000</v>
          </cell>
          <cell r="C77">
            <v>143000</v>
          </cell>
          <cell r="D77">
            <v>149999.99999999913</v>
          </cell>
          <cell r="E77">
            <v>151000</v>
          </cell>
          <cell r="F77">
            <v>157000</v>
          </cell>
          <cell r="G77">
            <v>162000.00000000087</v>
          </cell>
          <cell r="H77">
            <v>153000</v>
          </cell>
          <cell r="I77">
            <v>159999.99999999869</v>
          </cell>
          <cell r="J77">
            <v>147000.00000000079</v>
          </cell>
          <cell r="K77">
            <v>127999.99999999939</v>
          </cell>
          <cell r="L77">
            <v>138000</v>
          </cell>
          <cell r="M77">
            <v>155000.00000000166</v>
          </cell>
          <cell r="N77">
            <v>154000.00000000064</v>
          </cell>
          <cell r="O77">
            <v>151999.99999999948</v>
          </cell>
          <cell r="P77">
            <v>172000.00000000207</v>
          </cell>
          <cell r="Q77">
            <v>185000</v>
          </cell>
          <cell r="R77">
            <v>195000.00000000122</v>
          </cell>
          <cell r="S77">
            <v>201000</v>
          </cell>
          <cell r="T77">
            <v>195000.00000000218</v>
          </cell>
          <cell r="U77">
            <v>202999.99999999892</v>
          </cell>
          <cell r="V77">
            <v>198999.99999999936</v>
          </cell>
          <cell r="W77">
            <v>192642.73196409308</v>
          </cell>
          <cell r="X77">
            <v>199503.85756136378</v>
          </cell>
          <cell r="Y77">
            <v>196080.1736794624</v>
          </cell>
          <cell r="Z77">
            <v>194687.85976497328</v>
          </cell>
          <cell r="AA77">
            <v>205369.32957165685</v>
          </cell>
          <cell r="AB77">
            <v>219719.22090467895</v>
          </cell>
          <cell r="AC77">
            <v>199921.63542411383</v>
          </cell>
          <cell r="AD77">
            <v>194115.96333818548</v>
          </cell>
          <cell r="AE77" t="str">
            <v>T3Z : Agents de gardiennage et sécurité</v>
          </cell>
        </row>
        <row r="78">
          <cell r="A78" t="str">
            <v>T4Z</v>
          </cell>
          <cell r="B78">
            <v>1107000</v>
          </cell>
          <cell r="C78">
            <v>1134000.0000000151</v>
          </cell>
          <cell r="D78">
            <v>1130000.0000000102</v>
          </cell>
          <cell r="E78">
            <v>1152000</v>
          </cell>
          <cell r="F78">
            <v>1188000</v>
          </cell>
          <cell r="G78">
            <v>1200000.0000000051</v>
          </cell>
          <cell r="H78">
            <v>1173999.9999999932</v>
          </cell>
          <cell r="I78">
            <v>1214000.0000000061</v>
          </cell>
          <cell r="J78">
            <v>1150000.0000000149</v>
          </cell>
          <cell r="K78">
            <v>1129999.9999999858</v>
          </cell>
          <cell r="L78">
            <v>1143000.0000000114</v>
          </cell>
          <cell r="M78">
            <v>1209000</v>
          </cell>
          <cell r="N78">
            <v>1182000</v>
          </cell>
          <cell r="O78">
            <v>1196000.000000014</v>
          </cell>
          <cell r="P78">
            <v>1221999.9999999946</v>
          </cell>
          <cell r="Q78">
            <v>1213000</v>
          </cell>
          <cell r="R78">
            <v>1209000</v>
          </cell>
          <cell r="S78">
            <v>1215000.0000000054</v>
          </cell>
          <cell r="T78">
            <v>1226000</v>
          </cell>
          <cell r="U78">
            <v>1230000</v>
          </cell>
          <cell r="V78">
            <v>1227999.999999987</v>
          </cell>
          <cell r="W78">
            <v>1192743.8429460695</v>
          </cell>
          <cell r="X78">
            <v>1186671.1124001006</v>
          </cell>
          <cell r="Y78">
            <v>1236855.6562336201</v>
          </cell>
          <cell r="Z78">
            <v>1246012.5520335003</v>
          </cell>
          <cell r="AA78">
            <v>1271807.1854423315</v>
          </cell>
          <cell r="AB78">
            <v>1266292.4773440659</v>
          </cell>
          <cell r="AC78">
            <v>1241375.1421365666</v>
          </cell>
          <cell r="AD78">
            <v>1220933.0531612386</v>
          </cell>
          <cell r="AE78" t="str">
            <v>T4Z : Agents d’entretien</v>
          </cell>
        </row>
        <row r="79">
          <cell r="A79" t="str">
            <v>T6Z</v>
          </cell>
          <cell r="B79">
            <v>66000.000000000291</v>
          </cell>
          <cell r="C79">
            <v>58000.000000000327</v>
          </cell>
          <cell r="D79">
            <v>63000</v>
          </cell>
          <cell r="E79">
            <v>64000.000000000073</v>
          </cell>
          <cell r="F79">
            <v>66999.999999999898</v>
          </cell>
          <cell r="G79">
            <v>72999.999999999898</v>
          </cell>
          <cell r="H79">
            <v>78000.000000000422</v>
          </cell>
          <cell r="I79">
            <v>74999.999999999913</v>
          </cell>
          <cell r="J79">
            <v>79000</v>
          </cell>
          <cell r="K79">
            <v>63999.999999999724</v>
          </cell>
          <cell r="L79">
            <v>79000.000000000422</v>
          </cell>
          <cell r="M79">
            <v>75000.000000000626</v>
          </cell>
          <cell r="N79">
            <v>77999.999999999884</v>
          </cell>
          <cell r="O79">
            <v>76999.999999999505</v>
          </cell>
          <cell r="P79">
            <v>74000.00000000016</v>
          </cell>
          <cell r="Q79">
            <v>82999.999999999854</v>
          </cell>
          <cell r="R79">
            <v>84000.000000000669</v>
          </cell>
          <cell r="S79">
            <v>75000.000000000291</v>
          </cell>
          <cell r="T79">
            <v>81999.999999999447</v>
          </cell>
          <cell r="U79">
            <v>96999.999999999767</v>
          </cell>
          <cell r="V79">
            <v>108000.0000000046</v>
          </cell>
          <cell r="W79">
            <v>108503.74436748395</v>
          </cell>
          <cell r="X79">
            <v>98364.089077080993</v>
          </cell>
          <cell r="Y79">
            <v>96894.517178280177</v>
          </cell>
          <cell r="Z79">
            <v>114092.13095421037</v>
          </cell>
          <cell r="AA79">
            <v>127481.77694025337</v>
          </cell>
          <cell r="AB79">
            <v>136303.01459454853</v>
          </cell>
          <cell r="AC79">
            <v>131267.34352120175</v>
          </cell>
          <cell r="AD79">
            <v>139593.22489508605</v>
          </cell>
          <cell r="AE79" t="str">
            <v>T6Z : Employés des services divers</v>
          </cell>
        </row>
        <row r="80">
          <cell r="A80" t="str">
            <v>U0Z</v>
          </cell>
          <cell r="B80">
            <v>65999.999999999593</v>
          </cell>
          <cell r="C80">
            <v>72000.000000000495</v>
          </cell>
          <cell r="D80">
            <v>63000.000000000218</v>
          </cell>
          <cell r="E80">
            <v>68999.999999999505</v>
          </cell>
          <cell r="F80">
            <v>65000.000000000095</v>
          </cell>
          <cell r="G80">
            <v>69999.999999999942</v>
          </cell>
          <cell r="H80">
            <v>81000.000000000422</v>
          </cell>
          <cell r="I80">
            <v>93999.99999999936</v>
          </cell>
          <cell r="J80">
            <v>96999.999999999898</v>
          </cell>
          <cell r="K80">
            <v>116999.999999999</v>
          </cell>
          <cell r="L80">
            <v>109000.0000000007</v>
          </cell>
          <cell r="M80">
            <v>113000.00000000127</v>
          </cell>
          <cell r="N80">
            <v>113000.00000000065</v>
          </cell>
          <cell r="O80">
            <v>128000</v>
          </cell>
          <cell r="P80">
            <v>127000.00000000114</v>
          </cell>
          <cell r="Q80">
            <v>120000</v>
          </cell>
          <cell r="R80">
            <v>119000</v>
          </cell>
          <cell r="S80">
            <v>130000</v>
          </cell>
          <cell r="T80">
            <v>141999.99999999939</v>
          </cell>
          <cell r="U80">
            <v>138000</v>
          </cell>
          <cell r="V80">
            <v>148000.00000000128</v>
          </cell>
          <cell r="W80">
            <v>149793.16535114092</v>
          </cell>
          <cell r="X80">
            <v>148020.29459565092</v>
          </cell>
          <cell r="Y80">
            <v>154408.80965141408</v>
          </cell>
          <cell r="Z80">
            <v>165312.22084710319</v>
          </cell>
          <cell r="AA80">
            <v>153652.45510173787</v>
          </cell>
          <cell r="AB80">
            <v>152005.45677330464</v>
          </cell>
          <cell r="AC80">
            <v>142031.58309973349</v>
          </cell>
          <cell r="AD80">
            <v>156442.94352194588</v>
          </cell>
          <cell r="AE80" t="str">
            <v>U0Z : Prof. de la com. et de l’information</v>
          </cell>
        </row>
        <row r="81">
          <cell r="A81" t="str">
            <v>U1Z</v>
          </cell>
          <cell r="B81">
            <v>151000</v>
          </cell>
          <cell r="C81">
            <v>174000.00000000122</v>
          </cell>
          <cell r="D81">
            <v>177000</v>
          </cell>
          <cell r="E81">
            <v>187999.99999999843</v>
          </cell>
          <cell r="F81">
            <v>200999.99999999884</v>
          </cell>
          <cell r="G81">
            <v>199000.00000000166</v>
          </cell>
          <cell r="H81">
            <v>198000</v>
          </cell>
          <cell r="I81">
            <v>200999.99999999913</v>
          </cell>
          <cell r="J81">
            <v>206000.00000000169</v>
          </cell>
          <cell r="K81">
            <v>228999.99999999642</v>
          </cell>
          <cell r="L81">
            <v>226000</v>
          </cell>
          <cell r="M81">
            <v>232000.00000000148</v>
          </cell>
          <cell r="N81">
            <v>228000.00000000096</v>
          </cell>
          <cell r="O81">
            <v>240000</v>
          </cell>
          <cell r="P81">
            <v>227000.00000000175</v>
          </cell>
          <cell r="Q81">
            <v>247999.99999999735</v>
          </cell>
          <cell r="R81">
            <v>247000</v>
          </cell>
          <cell r="S81">
            <v>265999.99999999872</v>
          </cell>
          <cell r="T81">
            <v>265000.00000000314</v>
          </cell>
          <cell r="U81">
            <v>275999.99999999785</v>
          </cell>
          <cell r="V81">
            <v>277000.0000000018</v>
          </cell>
          <cell r="W81">
            <v>279479.38400990382</v>
          </cell>
          <cell r="X81">
            <v>301076.94724641938</v>
          </cell>
          <cell r="Y81">
            <v>322227.19373012998</v>
          </cell>
          <cell r="Z81">
            <v>338989.44404369575</v>
          </cell>
          <cell r="AA81">
            <v>335701.70984311239</v>
          </cell>
          <cell r="AB81">
            <v>347211.92421215051</v>
          </cell>
          <cell r="AC81">
            <v>360953.53478297079</v>
          </cell>
          <cell r="AD81">
            <v>357349.67221028981</v>
          </cell>
          <cell r="AE81" t="str">
            <v>U1Z : Professionnels des arts et spectacles</v>
          </cell>
        </row>
        <row r="82">
          <cell r="A82" t="str">
            <v>V0Z</v>
          </cell>
          <cell r="B82">
            <v>271000.00000000099</v>
          </cell>
          <cell r="C82">
            <v>265000.00000000076</v>
          </cell>
          <cell r="D82">
            <v>258000</v>
          </cell>
          <cell r="E82">
            <v>282999.99999999924</v>
          </cell>
          <cell r="F82">
            <v>307000.00000000052</v>
          </cell>
          <cell r="G82">
            <v>329999.99999999884</v>
          </cell>
          <cell r="H82">
            <v>324999.9999999968</v>
          </cell>
          <cell r="I82">
            <v>343000.00000000175</v>
          </cell>
          <cell r="J82">
            <v>356999.99999999901</v>
          </cell>
          <cell r="K82">
            <v>363000.00000000128</v>
          </cell>
          <cell r="L82">
            <v>365000.00000000524</v>
          </cell>
          <cell r="M82">
            <v>359000</v>
          </cell>
          <cell r="N82">
            <v>373999.99999999691</v>
          </cell>
          <cell r="O82">
            <v>394000.00000000425</v>
          </cell>
          <cell r="P82">
            <v>390999.99999999744</v>
          </cell>
          <cell r="Q82">
            <v>399999.99999999162</v>
          </cell>
          <cell r="R82">
            <v>409999.99999999854</v>
          </cell>
          <cell r="S82">
            <v>403999.99999999948</v>
          </cell>
          <cell r="T82">
            <v>424000</v>
          </cell>
          <cell r="U82">
            <v>432999.99999999593</v>
          </cell>
          <cell r="V82">
            <v>453999.99999997398</v>
          </cell>
          <cell r="W82">
            <v>460470.44891874213</v>
          </cell>
          <cell r="X82">
            <v>479199.6889177917</v>
          </cell>
          <cell r="Y82">
            <v>466003.85015920363</v>
          </cell>
          <cell r="Z82">
            <v>488695.18418175192</v>
          </cell>
          <cell r="AA82">
            <v>485324.75603120867</v>
          </cell>
          <cell r="AB82">
            <v>526866.05267186021</v>
          </cell>
          <cell r="AC82">
            <v>518696.67760992184</v>
          </cell>
          <cell r="AD82">
            <v>548193.69859505293</v>
          </cell>
          <cell r="AE82" t="str">
            <v>V0Z : Aides-soignants</v>
          </cell>
        </row>
        <row r="83">
          <cell r="A83" t="str">
            <v>V1Z</v>
          </cell>
          <cell r="B83">
            <v>338999.99999999889</v>
          </cell>
          <cell r="C83">
            <v>356000.0000000007</v>
          </cell>
          <cell r="D83">
            <v>369000.00000000099</v>
          </cell>
          <cell r="E83">
            <v>373000</v>
          </cell>
          <cell r="F83">
            <v>393000.00000000052</v>
          </cell>
          <cell r="G83">
            <v>392000.00000000384</v>
          </cell>
          <cell r="H83">
            <v>389999.9999999979</v>
          </cell>
          <cell r="I83">
            <v>380999.9999999993</v>
          </cell>
          <cell r="J83">
            <v>374999.9999999993</v>
          </cell>
          <cell r="K83">
            <v>384999.99999999395</v>
          </cell>
          <cell r="L83">
            <v>410000</v>
          </cell>
          <cell r="M83">
            <v>430000.00000000722</v>
          </cell>
          <cell r="N83">
            <v>429999.99999999913</v>
          </cell>
          <cell r="O83">
            <v>435000.00000000751</v>
          </cell>
          <cell r="P83">
            <v>437000.00000000396</v>
          </cell>
          <cell r="Q83">
            <v>432999.99999999924</v>
          </cell>
          <cell r="R83">
            <v>442000.0000000021</v>
          </cell>
          <cell r="S83">
            <v>457000</v>
          </cell>
          <cell r="T83">
            <v>460000</v>
          </cell>
          <cell r="U83">
            <v>473999.9999999954</v>
          </cell>
          <cell r="V83">
            <v>472999.99999999476</v>
          </cell>
          <cell r="W83">
            <v>466387.69266370556</v>
          </cell>
          <cell r="X83">
            <v>453808.74991482671</v>
          </cell>
          <cell r="Y83">
            <v>460060.54018851632</v>
          </cell>
          <cell r="Z83">
            <v>480383.0486815066</v>
          </cell>
          <cell r="AA83">
            <v>482178.19541383249</v>
          </cell>
          <cell r="AB83">
            <v>509498.67845225899</v>
          </cell>
          <cell r="AC83">
            <v>546527.35225800704</v>
          </cell>
          <cell r="AD83">
            <v>548837.56004870625</v>
          </cell>
          <cell r="AE83" t="str">
            <v>V1Z : Infirmiers, Sages-femmes</v>
          </cell>
        </row>
        <row r="84">
          <cell r="A84" t="str">
            <v>V2Z</v>
          </cell>
          <cell r="B84">
            <v>198000.00000000073</v>
          </cell>
          <cell r="C84">
            <v>216000.00000000151</v>
          </cell>
          <cell r="D84">
            <v>210000.00000000178</v>
          </cell>
          <cell r="E84">
            <v>217999.99999999948</v>
          </cell>
          <cell r="F84">
            <v>239999.99999999889</v>
          </cell>
          <cell r="G84">
            <v>247000.00000000093</v>
          </cell>
          <cell r="H84">
            <v>275000.00000000326</v>
          </cell>
          <cell r="I84">
            <v>268999.99999999575</v>
          </cell>
          <cell r="J84">
            <v>295000.00000000081</v>
          </cell>
          <cell r="K84">
            <v>311999.99999999756</v>
          </cell>
          <cell r="L84">
            <v>313999.99999999913</v>
          </cell>
          <cell r="M84">
            <v>315000.00000000064</v>
          </cell>
          <cell r="N84">
            <v>334000.0000000032</v>
          </cell>
          <cell r="O84">
            <v>337000.00000000221</v>
          </cell>
          <cell r="P84">
            <v>344000</v>
          </cell>
          <cell r="Q84">
            <v>354999.99999999796</v>
          </cell>
          <cell r="R84">
            <v>342000</v>
          </cell>
          <cell r="S84">
            <v>342000</v>
          </cell>
          <cell r="T84">
            <v>309000.00000000442</v>
          </cell>
          <cell r="U84">
            <v>326999.99999999878</v>
          </cell>
          <cell r="V84">
            <v>326999.9999999986</v>
          </cell>
          <cell r="W84">
            <v>335859.22095267195</v>
          </cell>
          <cell r="X84">
            <v>324038.59447975032</v>
          </cell>
          <cell r="Y84">
            <v>315954.78860128991</v>
          </cell>
          <cell r="Z84">
            <v>316432.02128225897</v>
          </cell>
          <cell r="AA84">
            <v>353832.2663277791</v>
          </cell>
          <cell r="AB84">
            <v>379628.47357389395</v>
          </cell>
          <cell r="AC84">
            <v>361166.45597965247</v>
          </cell>
          <cell r="AD84">
            <v>358254.48318245448</v>
          </cell>
          <cell r="AE84" t="str">
            <v>V2Z : Médecins et assimilés</v>
          </cell>
        </row>
        <row r="85">
          <cell r="A85" t="str">
            <v>V3Z</v>
          </cell>
          <cell r="B85">
            <v>189000.00000000114</v>
          </cell>
          <cell r="C85">
            <v>208000</v>
          </cell>
          <cell r="D85">
            <v>224000.0000000025</v>
          </cell>
          <cell r="E85">
            <v>228000</v>
          </cell>
          <cell r="F85">
            <v>225000.00000000175</v>
          </cell>
          <cell r="G85">
            <v>241000.00000000108</v>
          </cell>
          <cell r="H85">
            <v>238999.99999999852</v>
          </cell>
          <cell r="I85">
            <v>251000</v>
          </cell>
          <cell r="J85">
            <v>250000.00000000157</v>
          </cell>
          <cell r="K85">
            <v>242999.99999999625</v>
          </cell>
          <cell r="L85">
            <v>265000.00000000262</v>
          </cell>
          <cell r="M85">
            <v>275000.00000000361</v>
          </cell>
          <cell r="N85">
            <v>285999.99999999785</v>
          </cell>
          <cell r="O85">
            <v>286000.00000000227</v>
          </cell>
          <cell r="P85">
            <v>294000.0000000021</v>
          </cell>
          <cell r="Q85">
            <v>285999.99999999715</v>
          </cell>
          <cell r="R85">
            <v>296000.00000000122</v>
          </cell>
          <cell r="S85">
            <v>309999.99999999796</v>
          </cell>
          <cell r="T85">
            <v>335000.00000000297</v>
          </cell>
          <cell r="U85">
            <v>329999.99999999447</v>
          </cell>
          <cell r="V85">
            <v>310999.99999999598</v>
          </cell>
          <cell r="W85">
            <v>307442.32949132333</v>
          </cell>
          <cell r="X85">
            <v>321135.01371756953</v>
          </cell>
          <cell r="Y85">
            <v>333619.53176784993</v>
          </cell>
          <cell r="Z85">
            <v>353700.70456831343</v>
          </cell>
          <cell r="AA85">
            <v>366750.74122135557</v>
          </cell>
          <cell r="AB85">
            <v>344214.65741559345</v>
          </cell>
          <cell r="AC85">
            <v>362786.1403906825</v>
          </cell>
          <cell r="AD85">
            <v>383549.66806744394</v>
          </cell>
          <cell r="AE85" t="str">
            <v>V3Z : Professions para-médicales</v>
          </cell>
        </row>
        <row r="86">
          <cell r="A86" t="str">
            <v>V4Z</v>
          </cell>
          <cell r="B86">
            <v>97000.000000000073</v>
          </cell>
          <cell r="C86">
            <v>105000.00000000057</v>
          </cell>
          <cell r="D86">
            <v>115999.99999999935</v>
          </cell>
          <cell r="E86">
            <v>123000.00000000083</v>
          </cell>
          <cell r="F86">
            <v>132999.99999999942</v>
          </cell>
          <cell r="G86">
            <v>137000.00000000058</v>
          </cell>
          <cell r="H86">
            <v>141000</v>
          </cell>
          <cell r="I86">
            <v>130000</v>
          </cell>
          <cell r="J86">
            <v>129000.00000000051</v>
          </cell>
          <cell r="K86">
            <v>139999.99999999788</v>
          </cell>
          <cell r="L86">
            <v>119999.9999999993</v>
          </cell>
          <cell r="M86">
            <v>125000.00000000114</v>
          </cell>
          <cell r="N86">
            <v>121000</v>
          </cell>
          <cell r="O86">
            <v>142000.00000000079</v>
          </cell>
          <cell r="P86">
            <v>148000.00000000073</v>
          </cell>
          <cell r="Q86">
            <v>154999.99999999951</v>
          </cell>
          <cell r="R86">
            <v>167000.00000000061</v>
          </cell>
          <cell r="S86">
            <v>172000</v>
          </cell>
          <cell r="T86">
            <v>205000</v>
          </cell>
          <cell r="U86">
            <v>235999.99999999936</v>
          </cell>
          <cell r="V86">
            <v>246999.99999999232</v>
          </cell>
          <cell r="W86">
            <v>245614.27997259592</v>
          </cell>
          <cell r="X86">
            <v>277844.65138810873</v>
          </cell>
          <cell r="Y86">
            <v>285829.61185948789</v>
          </cell>
          <cell r="Z86">
            <v>299800.730518508</v>
          </cell>
          <cell r="AA86">
            <v>303099.16291411011</v>
          </cell>
          <cell r="AB86">
            <v>288525.50866702758</v>
          </cell>
          <cell r="AC86">
            <v>296863.15948391147</v>
          </cell>
          <cell r="AD86">
            <v>316994.52955042414</v>
          </cell>
          <cell r="AE86" t="str">
            <v>V4Z : Prof. de l’action sociale et orientation</v>
          </cell>
        </row>
        <row r="87">
          <cell r="A87" t="str">
            <v>V5Z</v>
          </cell>
          <cell r="B87">
            <v>184000</v>
          </cell>
          <cell r="C87">
            <v>199000</v>
          </cell>
          <cell r="D87">
            <v>212000</v>
          </cell>
          <cell r="E87">
            <v>225000.00000000125</v>
          </cell>
          <cell r="F87">
            <v>254000.00000000189</v>
          </cell>
          <cell r="G87">
            <v>254999.99999999837</v>
          </cell>
          <cell r="H87">
            <v>228000.00000000114</v>
          </cell>
          <cell r="I87">
            <v>232000.00000000169</v>
          </cell>
          <cell r="J87">
            <v>226000.00000000055</v>
          </cell>
          <cell r="K87">
            <v>225999.99999999555</v>
          </cell>
          <cell r="L87">
            <v>235000.00000000064</v>
          </cell>
          <cell r="M87">
            <v>237000.00000000198</v>
          </cell>
          <cell r="N87">
            <v>217000</v>
          </cell>
          <cell r="O87">
            <v>223999.99999999799</v>
          </cell>
          <cell r="P87">
            <v>248000.00000000242</v>
          </cell>
          <cell r="Q87">
            <v>276000</v>
          </cell>
          <cell r="R87">
            <v>279000.00000000134</v>
          </cell>
          <cell r="S87">
            <v>305000.00000000204</v>
          </cell>
          <cell r="T87">
            <v>301000.00000000099</v>
          </cell>
          <cell r="U87">
            <v>312999.99999999587</v>
          </cell>
          <cell r="V87">
            <v>305999.99999999703</v>
          </cell>
          <cell r="W87">
            <v>299401.91129367665</v>
          </cell>
          <cell r="X87">
            <v>302421.57676230918</v>
          </cell>
          <cell r="Y87">
            <v>292372.07783185376</v>
          </cell>
          <cell r="Z87">
            <v>296890.18597648951</v>
          </cell>
          <cell r="AA87">
            <v>302988.545119063</v>
          </cell>
          <cell r="AB87">
            <v>316478.90331228176</v>
          </cell>
          <cell r="AC87">
            <v>337377.82310644293</v>
          </cell>
          <cell r="AD87">
            <v>363356.10996823158</v>
          </cell>
          <cell r="AE87" t="str">
            <v>V5Z : Prof. act. cult. et sportive, surveillants</v>
          </cell>
        </row>
        <row r="88">
          <cell r="A88" t="str">
            <v>W0Z</v>
          </cell>
          <cell r="B88">
            <v>897999.99999999721</v>
          </cell>
          <cell r="C88">
            <v>921000.00000000815</v>
          </cell>
          <cell r="D88">
            <v>939000.00000000454</v>
          </cell>
          <cell r="E88">
            <v>917000</v>
          </cell>
          <cell r="F88">
            <v>935999.99999999267</v>
          </cell>
          <cell r="G88">
            <v>914000.0000000014</v>
          </cell>
          <cell r="H88">
            <v>941999.99999999919</v>
          </cell>
          <cell r="I88">
            <v>928999.99999998719</v>
          </cell>
          <cell r="J88">
            <v>945999.99999999709</v>
          </cell>
          <cell r="K88">
            <v>977999.99999998743</v>
          </cell>
          <cell r="L88">
            <v>968000.00000000058</v>
          </cell>
          <cell r="M88">
            <v>1002000</v>
          </cell>
          <cell r="N88">
            <v>980000.00000001071</v>
          </cell>
          <cell r="O88">
            <v>991000.00000000757</v>
          </cell>
          <cell r="P88">
            <v>987000.00000000966</v>
          </cell>
          <cell r="Q88">
            <v>981000.00000000268</v>
          </cell>
          <cell r="R88">
            <v>1026000</v>
          </cell>
          <cell r="S88">
            <v>1016000.0000000166</v>
          </cell>
          <cell r="T88">
            <v>1035000.0000000091</v>
          </cell>
          <cell r="U88">
            <v>1055999.9999999879</v>
          </cell>
          <cell r="V88">
            <v>1073999.9999999925</v>
          </cell>
          <cell r="W88">
            <v>1087393.9259815954</v>
          </cell>
          <cell r="X88">
            <v>1084645.7234048021</v>
          </cell>
          <cell r="Y88">
            <v>1108805.722643723</v>
          </cell>
          <cell r="Z88">
            <v>1052867.7842136915</v>
          </cell>
          <cell r="AA88">
            <v>1038516.3506713777</v>
          </cell>
          <cell r="AB88">
            <v>1090463.4646885777</v>
          </cell>
          <cell r="AC88">
            <v>1048777.1088650289</v>
          </cell>
          <cell r="AD88">
            <v>1035254.8546813414</v>
          </cell>
          <cell r="AE88" t="str">
            <v>W0Z : Enseignants</v>
          </cell>
        </row>
        <row r="89">
          <cell r="A89" t="str">
            <v>W1Z</v>
          </cell>
          <cell r="B89">
            <v>38999.999999999702</v>
          </cell>
          <cell r="C89">
            <v>42000.000000000073</v>
          </cell>
          <cell r="D89">
            <v>42000.000000000153</v>
          </cell>
          <cell r="E89">
            <v>49000.000000000306</v>
          </cell>
          <cell r="F89">
            <v>49999.999999999825</v>
          </cell>
          <cell r="G89">
            <v>53000</v>
          </cell>
          <cell r="H89">
            <v>52999.999999999804</v>
          </cell>
          <cell r="I89">
            <v>57999.999999999636</v>
          </cell>
          <cell r="J89">
            <v>57000.000000000538</v>
          </cell>
          <cell r="K89">
            <v>63999.999999999076</v>
          </cell>
          <cell r="L89">
            <v>69999.999999999942</v>
          </cell>
          <cell r="M89">
            <v>72000.000000000204</v>
          </cell>
          <cell r="N89">
            <v>71000.000000000698</v>
          </cell>
          <cell r="O89">
            <v>74000</v>
          </cell>
          <cell r="P89">
            <v>89000.000000000611</v>
          </cell>
          <cell r="Q89">
            <v>96000.000000000393</v>
          </cell>
          <cell r="R89">
            <v>91000.000000001106</v>
          </cell>
          <cell r="S89">
            <v>89000.000000000451</v>
          </cell>
          <cell r="T89">
            <v>101000</v>
          </cell>
          <cell r="U89">
            <v>106999.99999999886</v>
          </cell>
          <cell r="V89">
            <v>119000.00000000138</v>
          </cell>
          <cell r="W89">
            <v>117635.94501550191</v>
          </cell>
          <cell r="X89">
            <v>114434.13807646908</v>
          </cell>
          <cell r="Y89">
            <v>115012.99850304217</v>
          </cell>
          <cell r="Z89">
            <v>123449.28433494868</v>
          </cell>
          <cell r="AA89">
            <v>129190.53036902954</v>
          </cell>
          <cell r="AB89">
            <v>148674.38904192383</v>
          </cell>
          <cell r="AC89">
            <v>142395.87885296313</v>
          </cell>
          <cell r="AD89">
            <v>128753.55988559588</v>
          </cell>
          <cell r="AE89" t="str">
            <v>W1Z : Formateurs</v>
          </cell>
        </row>
        <row r="90">
          <cell r="A90" t="str">
            <v>X0Z</v>
          </cell>
          <cell r="B90">
            <v>32000.000000000229</v>
          </cell>
          <cell r="C90">
            <v>27999.999999999829</v>
          </cell>
          <cell r="D90">
            <v>29000.000000000113</v>
          </cell>
          <cell r="E90">
            <v>30000.000000000153</v>
          </cell>
          <cell r="F90">
            <v>29000.000000000098</v>
          </cell>
          <cell r="G90">
            <v>29000</v>
          </cell>
          <cell r="H90">
            <v>21000.000000000204</v>
          </cell>
          <cell r="I90">
            <v>24000.000000000135</v>
          </cell>
          <cell r="J90">
            <v>24000.000000000156</v>
          </cell>
          <cell r="K90">
            <v>19999.999999999727</v>
          </cell>
          <cell r="L90">
            <v>20999.999999999894</v>
          </cell>
          <cell r="M90">
            <v>22000.000000000167</v>
          </cell>
          <cell r="N90">
            <v>23000</v>
          </cell>
          <cell r="O90">
            <v>16999.999999999938</v>
          </cell>
          <cell r="P90">
            <v>20000.000000000102</v>
          </cell>
          <cell r="Q90">
            <v>21000</v>
          </cell>
          <cell r="R90">
            <v>17000.000000000149</v>
          </cell>
          <cell r="S90">
            <v>14000.000000000053</v>
          </cell>
          <cell r="T90">
            <v>16000</v>
          </cell>
          <cell r="U90">
            <v>15000</v>
          </cell>
          <cell r="V90">
            <v>13999.999999999456</v>
          </cell>
          <cell r="W90">
            <v>14375.031700806527</v>
          </cell>
          <cell r="X90">
            <v>15106.477609231277</v>
          </cell>
          <cell r="Y90">
            <v>15387.919320260897</v>
          </cell>
          <cell r="Z90">
            <v>24118.771524415548</v>
          </cell>
          <cell r="AA90">
            <v>29230.368589404952</v>
          </cell>
          <cell r="AB90">
            <v>22679.612927729526</v>
          </cell>
          <cell r="AC90">
            <v>22665.708412706765</v>
          </cell>
          <cell r="AD90">
            <v>27010.144506649642</v>
          </cell>
          <cell r="AE90" t="str">
            <v>X0Z : Professionnels de la politique et clergé</v>
          </cell>
        </row>
        <row r="91">
          <cell r="A91" t="str">
            <v>ZZZ</v>
          </cell>
          <cell r="B91">
            <v>112000.00000003169</v>
          </cell>
          <cell r="C91">
            <v>32000.00000000673</v>
          </cell>
          <cell r="D91">
            <v>36000.000000020365</v>
          </cell>
          <cell r="E91">
            <v>31000.000000010219</v>
          </cell>
          <cell r="F91">
            <v>33000.000000032771</v>
          </cell>
          <cell r="G91">
            <v>27000.0000000621</v>
          </cell>
          <cell r="H91">
            <v>28000.000000010783</v>
          </cell>
          <cell r="I91">
            <v>39999.999999986896</v>
          </cell>
          <cell r="J91">
            <v>37999.999999993706</v>
          </cell>
          <cell r="K91">
            <v>50000.000000023589</v>
          </cell>
          <cell r="L91">
            <v>47999.999999997686</v>
          </cell>
          <cell r="M91">
            <v>44000.00000001218</v>
          </cell>
          <cell r="N91">
            <v>31000.000000005919</v>
          </cell>
          <cell r="O91">
            <v>33999.999999998348</v>
          </cell>
          <cell r="P91">
            <v>33999.999999985572</v>
          </cell>
          <cell r="Q91">
            <v>35000.000000035361</v>
          </cell>
          <cell r="R91">
            <v>37000.000000050939</v>
          </cell>
          <cell r="S91">
            <v>54000.000000023843</v>
          </cell>
          <cell r="T91">
            <v>49999.999999945241</v>
          </cell>
          <cell r="U91">
            <v>80000.000000005035</v>
          </cell>
          <cell r="V91">
            <v>145999.99999991708</v>
          </cell>
          <cell r="W91">
            <v>52514.629223824762</v>
          </cell>
          <cell r="X91">
            <v>17789.095429412955</v>
          </cell>
          <cell r="Y91">
            <v>22507.451115503536</v>
          </cell>
          <cell r="Z91">
            <v>17969.694146800834</v>
          </cell>
          <cell r="AA91">
            <v>18512.703987707166</v>
          </cell>
          <cell r="AB91">
            <v>19361.144799188114</v>
          </cell>
          <cell r="AC91">
            <v>16461.93470195038</v>
          </cell>
          <cell r="AD91">
            <v>18158.805969265915</v>
          </cell>
          <cell r="AE91" t="str">
            <v>ZZZ : autre FAP, non renseignée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9010"/>
      <sheetName val="listes"/>
    </sheetNames>
    <sheetDataSet>
      <sheetData sheetId="0">
        <row r="4">
          <cell r="A4" t="str">
            <v>FAP_3</v>
          </cell>
        </row>
      </sheetData>
      <sheetData sheetId="1">
        <row r="2">
          <cell r="A2" t="str">
            <v>_01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_logistic"/>
    </sheetNames>
    <sheetDataSet>
      <sheetData sheetId="0" refreshError="1">
        <row r="2">
          <cell r="B2" t="str">
            <v>A0</v>
          </cell>
        </row>
        <row r="3">
          <cell r="B3" t="str">
            <v>B0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D0</v>
          </cell>
        </row>
        <row r="9">
          <cell r="B9" t="str">
            <v>E1</v>
          </cell>
        </row>
        <row r="10">
          <cell r="B10" t="str">
            <v>E2</v>
          </cell>
        </row>
        <row r="11">
          <cell r="B11" t="str">
            <v>E3</v>
          </cell>
        </row>
        <row r="12">
          <cell r="B12" t="str">
            <v>F1</v>
          </cell>
        </row>
        <row r="13">
          <cell r="B13" t="str">
            <v>F2</v>
          </cell>
        </row>
        <row r="14">
          <cell r="B14" t="str">
            <v>F3</v>
          </cell>
        </row>
        <row r="15">
          <cell r="B15" t="str">
            <v>F4</v>
          </cell>
        </row>
        <row r="16">
          <cell r="B16" t="str">
            <v>F5</v>
          </cell>
        </row>
        <row r="17">
          <cell r="B17" t="str">
            <v>F6</v>
          </cell>
        </row>
        <row r="18">
          <cell r="B18" t="str">
            <v>G1</v>
          </cell>
        </row>
        <row r="19">
          <cell r="B19" t="str">
            <v>G2</v>
          </cell>
        </row>
        <row r="20">
          <cell r="B20" t="str">
            <v>H0</v>
          </cell>
        </row>
        <row r="21">
          <cell r="B21" t="str">
            <v>J1</v>
          </cell>
        </row>
        <row r="22">
          <cell r="B22" t="str">
            <v>J2</v>
          </cell>
        </row>
        <row r="23">
          <cell r="B23" t="str">
            <v>J3</v>
          </cell>
        </row>
        <row r="24">
          <cell r="B24" t="str">
            <v>K0</v>
          </cell>
        </row>
        <row r="25">
          <cell r="B25" t="str">
            <v>L0</v>
          </cell>
        </row>
        <row r="26">
          <cell r="B26" t="str">
            <v>M0</v>
          </cell>
        </row>
        <row r="27">
          <cell r="B27" t="str">
            <v>N1</v>
          </cell>
        </row>
        <row r="28">
          <cell r="B28" t="str">
            <v>N2</v>
          </cell>
        </row>
        <row r="29">
          <cell r="B29" t="str">
            <v>N3</v>
          </cell>
        </row>
        <row r="30">
          <cell r="B30" t="str">
            <v>N4</v>
          </cell>
        </row>
        <row r="31">
          <cell r="B31" t="str">
            <v>P1</v>
          </cell>
        </row>
        <row r="32">
          <cell r="B32" t="str">
            <v>P2</v>
          </cell>
        </row>
        <row r="33">
          <cell r="B33" t="str">
            <v>P3</v>
          </cell>
        </row>
        <row r="34">
          <cell r="B34" t="str">
            <v>Q1</v>
          </cell>
        </row>
        <row r="35">
          <cell r="B35" t="str">
            <v>Q2</v>
          </cell>
        </row>
        <row r="36">
          <cell r="B36" t="str">
            <v>R1</v>
          </cell>
        </row>
        <row r="37">
          <cell r="B37" t="str">
            <v>R2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98" zoomScaleNormal="98" workbookViewId="0">
      <selection activeCell="K4" sqref="K4"/>
    </sheetView>
  </sheetViews>
  <sheetFormatPr baseColWidth="10" defaultRowHeight="15.75" x14ac:dyDescent="0.25"/>
  <cols>
    <col min="1" max="1" width="11.42578125" style="113"/>
  </cols>
  <sheetData>
    <row r="1" spans="1:1" x14ac:dyDescent="0.25">
      <c r="A1" s="113" t="s">
        <v>634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9"/>
  <sheetViews>
    <sheetView topLeftCell="F1" zoomScale="78" zoomScaleNormal="78" workbookViewId="0">
      <selection activeCell="B21" sqref="B21"/>
    </sheetView>
  </sheetViews>
  <sheetFormatPr baseColWidth="10" defaultRowHeight="15" x14ac:dyDescent="0.25"/>
  <cols>
    <col min="1" max="1" width="4" bestFit="1" customWidth="1"/>
    <col min="2" max="2" width="37" customWidth="1"/>
    <col min="3" max="3" width="32.5703125" customWidth="1"/>
    <col min="4" max="4" width="15.7109375" customWidth="1"/>
    <col min="5" max="5" width="17.28515625" customWidth="1"/>
  </cols>
  <sheetData>
    <row r="1" spans="1:15" ht="15.75" x14ac:dyDescent="0.25">
      <c r="A1" s="113" t="s">
        <v>162</v>
      </c>
    </row>
    <row r="2" spans="1:15" ht="39" customHeight="1" x14ac:dyDescent="0.25">
      <c r="A2" s="121"/>
      <c r="B2" s="121"/>
      <c r="C2" s="122" t="s">
        <v>163</v>
      </c>
      <c r="D2" s="122" t="s">
        <v>164</v>
      </c>
      <c r="E2" s="122" t="s">
        <v>165</v>
      </c>
      <c r="F2" s="44"/>
      <c r="G2" s="123"/>
      <c r="H2" s="44"/>
      <c r="I2" s="123"/>
      <c r="J2" s="124"/>
      <c r="K2" s="124"/>
      <c r="L2" s="124"/>
      <c r="M2" s="124"/>
      <c r="N2" s="124"/>
      <c r="O2" s="124"/>
    </row>
    <row r="3" spans="1:15" x14ac:dyDescent="0.25">
      <c r="A3" s="125" t="s">
        <v>123</v>
      </c>
      <c r="B3" s="126" t="s">
        <v>124</v>
      </c>
      <c r="C3" s="127">
        <v>-8.6508358960077358E-2</v>
      </c>
      <c r="D3" s="128">
        <v>389.04407600000002</v>
      </c>
      <c r="E3" s="129">
        <v>-0.13248424490581046</v>
      </c>
      <c r="F3" s="44"/>
      <c r="G3" s="130"/>
      <c r="H3" s="44"/>
      <c r="I3" s="131"/>
      <c r="J3" s="132"/>
      <c r="K3" s="133"/>
      <c r="L3" s="133"/>
      <c r="M3" s="133"/>
      <c r="N3" s="133"/>
      <c r="O3" s="133"/>
    </row>
    <row r="4" spans="1:15" x14ac:dyDescent="0.25">
      <c r="A4" s="134" t="s">
        <v>122</v>
      </c>
      <c r="B4" s="135" t="s">
        <v>639</v>
      </c>
      <c r="C4" s="136">
        <v>-7.0858715170587061E-2</v>
      </c>
      <c r="D4" s="137">
        <v>397.13198700000004</v>
      </c>
      <c r="E4" s="130">
        <v>-6.1834594638552134E-2</v>
      </c>
      <c r="F4" s="44"/>
      <c r="G4" s="130"/>
      <c r="H4" s="44"/>
      <c r="I4" s="138"/>
      <c r="J4" s="132"/>
      <c r="K4" s="124"/>
      <c r="L4" s="124"/>
      <c r="M4" s="124"/>
      <c r="N4" s="124"/>
      <c r="O4" s="124"/>
    </row>
    <row r="5" spans="1:15" x14ac:dyDescent="0.25">
      <c r="A5" s="134" t="s">
        <v>120</v>
      </c>
      <c r="B5" s="135" t="s">
        <v>166</v>
      </c>
      <c r="C5" s="136">
        <v>-0.11040839618627263</v>
      </c>
      <c r="D5" s="137">
        <v>249.60957500000001</v>
      </c>
      <c r="E5" s="130">
        <v>-0.22358356630713239</v>
      </c>
      <c r="F5" s="44"/>
      <c r="G5" s="130"/>
      <c r="H5" s="44"/>
      <c r="I5" s="138"/>
      <c r="J5" s="132"/>
      <c r="K5" s="124"/>
      <c r="L5" s="124"/>
      <c r="M5" s="124"/>
      <c r="N5" s="124"/>
      <c r="O5" s="124"/>
    </row>
    <row r="6" spans="1:15" x14ac:dyDescent="0.25">
      <c r="A6" s="134" t="s">
        <v>116</v>
      </c>
      <c r="B6" s="134" t="s">
        <v>640</v>
      </c>
      <c r="C6" s="139">
        <v>-9.6837839496774269E-2</v>
      </c>
      <c r="D6" s="140">
        <v>179.66799900000001</v>
      </c>
      <c r="E6" s="141">
        <v>-0.26705652443324085</v>
      </c>
      <c r="F6" s="44"/>
      <c r="G6" s="141"/>
      <c r="H6" s="44"/>
      <c r="I6" s="138"/>
      <c r="J6" s="124"/>
      <c r="K6" s="124"/>
      <c r="L6" s="124"/>
      <c r="M6" s="124"/>
      <c r="N6" s="124"/>
      <c r="O6" s="124"/>
    </row>
    <row r="7" spans="1:15" x14ac:dyDescent="0.25">
      <c r="A7" s="134" t="s">
        <v>114</v>
      </c>
      <c r="B7" s="134" t="s">
        <v>115</v>
      </c>
      <c r="C7" s="139">
        <v>-0.10138152460008798</v>
      </c>
      <c r="D7" s="140">
        <v>146.98732899999999</v>
      </c>
      <c r="E7" s="141">
        <v>-0.23814428811119123</v>
      </c>
      <c r="F7" s="44"/>
      <c r="G7" s="141"/>
      <c r="H7" s="44"/>
      <c r="I7" s="138"/>
      <c r="J7" s="132"/>
      <c r="K7" s="132"/>
      <c r="L7" s="132"/>
      <c r="M7" s="132"/>
      <c r="N7" s="132"/>
      <c r="O7" s="124"/>
    </row>
    <row r="8" spans="1:15" x14ac:dyDescent="0.25">
      <c r="A8" s="134" t="s">
        <v>111</v>
      </c>
      <c r="B8" s="134" t="s">
        <v>112</v>
      </c>
      <c r="C8" s="139">
        <v>-0.11839512731296098</v>
      </c>
      <c r="D8" s="140">
        <v>79.994349</v>
      </c>
      <c r="E8" s="141">
        <v>-0.18659298902019206</v>
      </c>
      <c r="F8" s="44"/>
      <c r="G8" s="141"/>
      <c r="H8" s="44"/>
      <c r="I8" s="138"/>
      <c r="J8" s="124"/>
      <c r="K8" s="142"/>
      <c r="L8" s="142"/>
      <c r="M8" s="142"/>
      <c r="N8" s="142"/>
      <c r="O8" s="124"/>
    </row>
    <row r="9" spans="1:15" x14ac:dyDescent="0.25">
      <c r="A9" s="134" t="s">
        <v>109</v>
      </c>
      <c r="B9" s="134" t="s">
        <v>110</v>
      </c>
      <c r="C9" s="139">
        <v>-8.1116482561743086E-2</v>
      </c>
      <c r="D9" s="140">
        <v>86.803157999999996</v>
      </c>
      <c r="E9" s="141">
        <v>-0.22699720892027025</v>
      </c>
      <c r="F9" s="44"/>
      <c r="G9" s="141"/>
      <c r="H9" s="44"/>
      <c r="I9" s="138"/>
      <c r="J9" s="132"/>
      <c r="K9" s="124"/>
      <c r="L9" s="124"/>
      <c r="M9" s="124"/>
      <c r="N9" s="124"/>
      <c r="O9" s="124"/>
    </row>
    <row r="10" spans="1:15" x14ac:dyDescent="0.25">
      <c r="A10" s="134" t="s">
        <v>107</v>
      </c>
      <c r="B10" s="134" t="s">
        <v>108</v>
      </c>
      <c r="C10" s="139">
        <v>-2.7343301119438057E-2</v>
      </c>
      <c r="D10" s="140">
        <v>134.87289900000002</v>
      </c>
      <c r="E10" s="141">
        <v>0.10529620957519489</v>
      </c>
      <c r="F10" s="44"/>
      <c r="G10" s="141"/>
      <c r="H10" s="44"/>
      <c r="I10" s="138"/>
      <c r="J10" s="132"/>
      <c r="K10" s="124"/>
      <c r="L10" s="124"/>
      <c r="M10" s="124"/>
      <c r="N10" s="124"/>
      <c r="O10" s="124"/>
    </row>
    <row r="11" spans="1:15" x14ac:dyDescent="0.25">
      <c r="A11" s="134" t="s">
        <v>105</v>
      </c>
      <c r="B11" s="134" t="s">
        <v>106</v>
      </c>
      <c r="C11" s="139">
        <v>-3.3044457357909063E-2</v>
      </c>
      <c r="D11" s="140">
        <v>101.512811</v>
      </c>
      <c r="E11" s="141">
        <v>-0.24975603889016273</v>
      </c>
      <c r="F11" s="44"/>
      <c r="G11" s="141"/>
      <c r="H11" s="44"/>
      <c r="I11" s="138"/>
      <c r="J11" s="132"/>
      <c r="K11" s="124"/>
      <c r="L11" s="124"/>
      <c r="M11" s="124"/>
      <c r="N11" s="124"/>
      <c r="O11" s="124"/>
    </row>
    <row r="12" spans="1:15" x14ac:dyDescent="0.25">
      <c r="A12" s="134" t="s">
        <v>103</v>
      </c>
      <c r="B12" s="134" t="s">
        <v>104</v>
      </c>
      <c r="C12" s="139">
        <v>-0.20397029704457315</v>
      </c>
      <c r="D12" s="140">
        <v>15.598955</v>
      </c>
      <c r="E12" s="141">
        <v>-0.25187264983548735</v>
      </c>
      <c r="F12" s="44"/>
      <c r="G12" s="141"/>
      <c r="H12" s="44"/>
      <c r="I12" s="138"/>
      <c r="J12" s="132"/>
      <c r="K12" s="124"/>
      <c r="L12" s="124"/>
      <c r="M12" s="124"/>
      <c r="N12" s="124"/>
      <c r="O12" s="124"/>
    </row>
    <row r="13" spans="1:15" x14ac:dyDescent="0.25">
      <c r="A13" s="134" t="s">
        <v>101</v>
      </c>
      <c r="B13" s="134" t="s">
        <v>102</v>
      </c>
      <c r="C13" s="139">
        <v>-2.3351969362063185E-2</v>
      </c>
      <c r="D13" s="140">
        <v>114.55444800000001</v>
      </c>
      <c r="E13" s="141">
        <v>-6.1405975641665465E-2</v>
      </c>
      <c r="F13" s="44"/>
      <c r="G13" s="141"/>
      <c r="H13" s="44"/>
      <c r="I13" s="138"/>
      <c r="J13" s="132"/>
      <c r="K13" s="124"/>
      <c r="L13" s="124"/>
      <c r="M13" s="124"/>
      <c r="N13" s="124"/>
      <c r="O13" s="124"/>
    </row>
    <row r="14" spans="1:15" x14ac:dyDescent="0.25">
      <c r="A14" s="134" t="s">
        <v>99</v>
      </c>
      <c r="B14" s="134" t="s">
        <v>100</v>
      </c>
      <c r="C14" s="139">
        <v>-0.13172656752178014</v>
      </c>
      <c r="D14" s="140">
        <v>8.7679290000000005</v>
      </c>
      <c r="E14" s="141">
        <v>-0.18327159382932845</v>
      </c>
      <c r="F14" s="44"/>
      <c r="G14" s="141"/>
      <c r="H14" s="44"/>
      <c r="I14" s="138"/>
      <c r="J14" s="132"/>
      <c r="K14" s="124"/>
      <c r="L14" s="124"/>
      <c r="M14" s="124"/>
      <c r="N14" s="124"/>
      <c r="O14" s="124"/>
    </row>
    <row r="15" spans="1:15" x14ac:dyDescent="0.25">
      <c r="A15" s="134" t="s">
        <v>97</v>
      </c>
      <c r="B15" s="134" t="s">
        <v>98</v>
      </c>
      <c r="C15" s="139">
        <v>-9.2962821374054094E-4</v>
      </c>
      <c r="D15" s="140">
        <v>48.990631</v>
      </c>
      <c r="E15" s="141">
        <v>-0.11246007752277845</v>
      </c>
      <c r="F15" s="44"/>
      <c r="G15" s="141"/>
      <c r="H15" s="44"/>
      <c r="I15" s="138"/>
      <c r="J15" s="132"/>
      <c r="K15" s="124"/>
      <c r="L15" s="124"/>
      <c r="M15" s="124"/>
      <c r="N15" s="124"/>
      <c r="O15" s="124"/>
    </row>
    <row r="16" spans="1:15" ht="14.25" customHeight="1" x14ac:dyDescent="0.25">
      <c r="A16" s="134" t="s">
        <v>61</v>
      </c>
      <c r="B16" s="134" t="s">
        <v>62</v>
      </c>
      <c r="C16" s="139">
        <v>6.6858009026489196E-3</v>
      </c>
      <c r="D16" s="140">
        <v>191.71431799999999</v>
      </c>
      <c r="E16" s="141">
        <v>-0.18704221719647071</v>
      </c>
      <c r="F16" s="44"/>
      <c r="G16" s="141"/>
      <c r="H16" s="44"/>
      <c r="I16" s="138"/>
      <c r="J16" s="132"/>
      <c r="K16" s="124"/>
      <c r="L16" s="124"/>
      <c r="M16" s="124"/>
      <c r="N16" s="124"/>
      <c r="O16" s="124"/>
    </row>
    <row r="17" spans="1:15" x14ac:dyDescent="0.25">
      <c r="A17" s="134" t="s">
        <v>67</v>
      </c>
      <c r="B17" s="134" t="s">
        <v>68</v>
      </c>
      <c r="C17" s="139">
        <v>5.513162286896911E-2</v>
      </c>
      <c r="D17" s="140">
        <v>165.25628499999999</v>
      </c>
      <c r="E17" s="141">
        <v>0.12262115011039609</v>
      </c>
      <c r="F17" s="44"/>
      <c r="G17" s="141"/>
      <c r="H17" s="44"/>
      <c r="I17" s="138"/>
      <c r="J17" s="132"/>
      <c r="K17" s="124"/>
      <c r="L17" s="124"/>
      <c r="M17" s="124"/>
      <c r="N17" s="124"/>
      <c r="O17" s="124"/>
    </row>
    <row r="18" spans="1:15" x14ac:dyDescent="0.25">
      <c r="A18" s="143" t="s">
        <v>75</v>
      </c>
      <c r="B18" s="143" t="s">
        <v>76</v>
      </c>
      <c r="C18" s="144">
        <v>3.3790817555930053E-2</v>
      </c>
      <c r="D18" s="145">
        <v>651.97927599999991</v>
      </c>
      <c r="E18" s="146">
        <v>6.0856078645205584E-2</v>
      </c>
      <c r="F18" s="44"/>
      <c r="G18" s="141"/>
      <c r="H18" s="44"/>
      <c r="I18" s="138"/>
      <c r="J18" s="132"/>
      <c r="K18" s="124"/>
      <c r="L18" s="124"/>
      <c r="M18" s="124"/>
      <c r="N18" s="124"/>
      <c r="O18" s="124"/>
    </row>
    <row r="20" spans="1:15" x14ac:dyDescent="0.25">
      <c r="A20" s="147"/>
      <c r="B20" s="147"/>
      <c r="C20" s="147"/>
      <c r="D20" s="147"/>
      <c r="E20" s="147"/>
      <c r="F20" s="147"/>
      <c r="G20" s="147"/>
    </row>
    <row r="21" spans="1:15" x14ac:dyDescent="0.25">
      <c r="A21" s="147"/>
      <c r="B21" s="147"/>
      <c r="C21" s="148"/>
      <c r="D21" s="147"/>
      <c r="E21" s="147"/>
      <c r="F21" s="147"/>
      <c r="G21" s="147"/>
    </row>
    <row r="22" spans="1:15" x14ac:dyDescent="0.25">
      <c r="A22" s="147"/>
      <c r="B22" s="147"/>
      <c r="C22" s="147"/>
      <c r="D22" s="147"/>
      <c r="E22" s="147"/>
      <c r="F22" s="147"/>
      <c r="G22" s="147"/>
    </row>
    <row r="23" spans="1:15" ht="15" customHeight="1" x14ac:dyDescent="0.25">
      <c r="A23" s="147"/>
      <c r="B23" s="147"/>
      <c r="C23" s="147"/>
      <c r="D23" s="149"/>
      <c r="E23" s="394"/>
      <c r="F23" s="394"/>
      <c r="G23" s="394"/>
    </row>
    <row r="24" spans="1:15" x14ac:dyDescent="0.25">
      <c r="A24" s="147"/>
      <c r="B24" s="147"/>
      <c r="C24" s="147"/>
      <c r="D24" s="150"/>
      <c r="E24" s="150"/>
      <c r="F24" s="150"/>
      <c r="G24" s="150"/>
    </row>
    <row r="25" spans="1:15" x14ac:dyDescent="0.25">
      <c r="A25" s="147"/>
      <c r="B25" s="147"/>
      <c r="C25" s="147"/>
      <c r="D25" s="151"/>
      <c r="E25" s="151"/>
      <c r="F25" s="151"/>
      <c r="G25" s="152"/>
    </row>
    <row r="26" spans="1:15" x14ac:dyDescent="0.25">
      <c r="A26" s="147"/>
      <c r="B26" s="147"/>
      <c r="C26" s="147"/>
      <c r="D26" s="151"/>
      <c r="E26" s="151"/>
      <c r="F26" s="151"/>
      <c r="G26" s="152"/>
    </row>
    <row r="27" spans="1:15" x14ac:dyDescent="0.25">
      <c r="A27" s="147"/>
      <c r="B27" s="147"/>
      <c r="C27" s="147"/>
      <c r="D27" s="151"/>
      <c r="E27" s="151"/>
      <c r="F27" s="151"/>
      <c r="G27" s="152"/>
    </row>
    <row r="28" spans="1:15" x14ac:dyDescent="0.25">
      <c r="A28" s="147"/>
      <c r="B28" s="147"/>
      <c r="C28" s="147"/>
      <c r="D28" s="151"/>
      <c r="E28" s="151"/>
      <c r="F28" s="151"/>
      <c r="G28" s="152"/>
    </row>
    <row r="29" spans="1:15" x14ac:dyDescent="0.25">
      <c r="A29" s="147"/>
      <c r="B29" s="147"/>
      <c r="C29" s="147"/>
      <c r="D29" s="151"/>
      <c r="E29" s="151"/>
      <c r="F29" s="151"/>
      <c r="G29" s="152"/>
    </row>
    <row r="30" spans="1:15" x14ac:dyDescent="0.25">
      <c r="A30" s="147"/>
      <c r="B30" s="147"/>
      <c r="C30" s="147"/>
      <c r="D30" s="151"/>
      <c r="E30" s="151"/>
      <c r="F30" s="151"/>
      <c r="G30" s="152"/>
    </row>
    <row r="31" spans="1:15" x14ac:dyDescent="0.25">
      <c r="A31" s="147"/>
      <c r="B31" s="147"/>
      <c r="C31" s="147"/>
      <c r="D31" s="151"/>
      <c r="E31" s="151"/>
      <c r="F31" s="151"/>
      <c r="G31" s="152"/>
      <c r="H31" s="153">
        <v>0.15</v>
      </c>
      <c r="I31" s="153">
        <f>H31</f>
        <v>0.15</v>
      </c>
      <c r="J31">
        <v>0.75</v>
      </c>
    </row>
    <row r="32" spans="1:15" x14ac:dyDescent="0.25">
      <c r="A32" s="147"/>
      <c r="B32" s="147"/>
      <c r="C32" s="147"/>
      <c r="D32" s="151"/>
      <c r="E32" s="151"/>
      <c r="F32" s="151"/>
      <c r="G32" s="152"/>
      <c r="H32" s="154">
        <f>H31-0.001</f>
        <v>0.14899999999999999</v>
      </c>
      <c r="I32" s="154">
        <f>I31-0.001</f>
        <v>0.14899999999999999</v>
      </c>
      <c r="J32">
        <f t="shared" ref="J32:J95" si="0">J31</f>
        <v>0.75</v>
      </c>
    </row>
    <row r="33" spans="1:14" x14ac:dyDescent="0.25">
      <c r="A33" s="147"/>
      <c r="B33" s="147"/>
      <c r="C33" s="147"/>
      <c r="D33" s="151"/>
      <c r="E33" s="151"/>
      <c r="F33" s="151"/>
      <c r="G33" s="152"/>
      <c r="H33" s="154">
        <f t="shared" ref="H33:I48" si="1">H32-0.001</f>
        <v>0.14799999999999999</v>
      </c>
      <c r="I33" s="154">
        <f t="shared" si="1"/>
        <v>0.14799999999999999</v>
      </c>
      <c r="J33">
        <f t="shared" si="0"/>
        <v>0.75</v>
      </c>
      <c r="N33" s="155"/>
    </row>
    <row r="34" spans="1:14" x14ac:dyDescent="0.25">
      <c r="A34" s="147"/>
      <c r="B34" s="147"/>
      <c r="C34" s="147"/>
      <c r="D34" s="151"/>
      <c r="E34" s="151"/>
      <c r="F34" s="151"/>
      <c r="G34" s="152"/>
      <c r="H34" s="154">
        <f t="shared" si="1"/>
        <v>0.14699999999999999</v>
      </c>
      <c r="I34" s="154">
        <f t="shared" si="1"/>
        <v>0.14699999999999999</v>
      </c>
      <c r="J34">
        <f t="shared" si="0"/>
        <v>0.75</v>
      </c>
    </row>
    <row r="35" spans="1:14" x14ac:dyDescent="0.25">
      <c r="A35" s="147"/>
      <c r="B35" s="147"/>
      <c r="C35" s="147"/>
      <c r="D35" s="151"/>
      <c r="E35" s="151"/>
      <c r="F35" s="151"/>
      <c r="G35" s="152"/>
      <c r="H35" s="154">
        <f t="shared" si="1"/>
        <v>0.14599999999999999</v>
      </c>
      <c r="I35" s="154">
        <f t="shared" si="1"/>
        <v>0.14599999999999999</v>
      </c>
      <c r="J35">
        <f t="shared" si="0"/>
        <v>0.75</v>
      </c>
    </row>
    <row r="36" spans="1:14" x14ac:dyDescent="0.25">
      <c r="A36" s="147"/>
      <c r="B36" s="147"/>
      <c r="C36" s="147"/>
      <c r="D36" s="151"/>
      <c r="E36" s="151"/>
      <c r="F36" s="151"/>
      <c r="G36" s="152"/>
      <c r="H36" s="154">
        <f t="shared" si="1"/>
        <v>0.14499999999999999</v>
      </c>
      <c r="I36" s="154">
        <f t="shared" si="1"/>
        <v>0.14499999999999999</v>
      </c>
      <c r="J36">
        <f t="shared" si="0"/>
        <v>0.75</v>
      </c>
      <c r="N36" s="155"/>
    </row>
    <row r="37" spans="1:14" x14ac:dyDescent="0.25">
      <c r="A37" s="147"/>
      <c r="B37" s="147"/>
      <c r="C37" s="147"/>
      <c r="D37" s="151"/>
      <c r="E37" s="151"/>
      <c r="F37" s="151"/>
      <c r="G37" s="152"/>
      <c r="H37" s="154">
        <f t="shared" si="1"/>
        <v>0.14399999999999999</v>
      </c>
      <c r="I37" s="154">
        <f t="shared" si="1"/>
        <v>0.14399999999999999</v>
      </c>
      <c r="J37">
        <f t="shared" si="0"/>
        <v>0.75</v>
      </c>
    </row>
    <row r="38" spans="1:14" x14ac:dyDescent="0.25">
      <c r="A38" s="147"/>
      <c r="B38" s="147"/>
      <c r="C38" s="147"/>
      <c r="D38" s="151"/>
      <c r="E38" s="151"/>
      <c r="F38" s="151"/>
      <c r="G38" s="152"/>
      <c r="H38" s="154">
        <f t="shared" si="1"/>
        <v>0.14299999999999999</v>
      </c>
      <c r="I38" s="154">
        <f t="shared" si="1"/>
        <v>0.14299999999999999</v>
      </c>
      <c r="J38">
        <f t="shared" si="0"/>
        <v>0.75</v>
      </c>
    </row>
    <row r="39" spans="1:14" x14ac:dyDescent="0.25">
      <c r="A39" s="147"/>
      <c r="B39" s="147"/>
      <c r="C39" s="147"/>
      <c r="D39" s="151"/>
      <c r="E39" s="151"/>
      <c r="F39" s="151"/>
      <c r="G39" s="152"/>
      <c r="H39" s="154">
        <f t="shared" si="1"/>
        <v>0.14199999999999999</v>
      </c>
      <c r="I39" s="154">
        <f t="shared" si="1"/>
        <v>0.14199999999999999</v>
      </c>
      <c r="J39">
        <f t="shared" si="0"/>
        <v>0.75</v>
      </c>
    </row>
    <row r="40" spans="1:14" x14ac:dyDescent="0.25">
      <c r="A40" s="147"/>
      <c r="B40" s="147"/>
      <c r="C40" s="147"/>
      <c r="D40" s="151"/>
      <c r="E40" s="151"/>
      <c r="F40" s="151"/>
      <c r="G40" s="152"/>
      <c r="H40" s="154">
        <f t="shared" si="1"/>
        <v>0.14099999999999999</v>
      </c>
      <c r="I40" s="154">
        <f t="shared" si="1"/>
        <v>0.14099999999999999</v>
      </c>
      <c r="J40">
        <f t="shared" si="0"/>
        <v>0.75</v>
      </c>
    </row>
    <row r="41" spans="1:14" x14ac:dyDescent="0.25">
      <c r="A41" s="147"/>
      <c r="B41" s="147"/>
      <c r="C41" s="147"/>
      <c r="D41" s="151"/>
      <c r="E41" s="151"/>
      <c r="F41" s="151"/>
      <c r="G41" s="152"/>
      <c r="H41" s="154">
        <f t="shared" si="1"/>
        <v>0.13999999999999999</v>
      </c>
      <c r="I41" s="154">
        <f t="shared" si="1"/>
        <v>0.13999999999999999</v>
      </c>
      <c r="J41">
        <f t="shared" si="0"/>
        <v>0.75</v>
      </c>
    </row>
    <row r="42" spans="1:14" x14ac:dyDescent="0.25">
      <c r="A42" s="147"/>
      <c r="B42" s="147"/>
      <c r="C42" s="147"/>
      <c r="D42" s="151"/>
      <c r="E42" s="151"/>
      <c r="F42" s="151"/>
      <c r="G42" s="152"/>
      <c r="H42" s="154">
        <f t="shared" si="1"/>
        <v>0.13899999999999998</v>
      </c>
      <c r="I42" s="154">
        <f t="shared" si="1"/>
        <v>0.13899999999999998</v>
      </c>
      <c r="J42">
        <f t="shared" si="0"/>
        <v>0.75</v>
      </c>
    </row>
    <row r="43" spans="1:14" x14ac:dyDescent="0.25">
      <c r="A43" s="147"/>
      <c r="B43" s="147"/>
      <c r="C43" s="147"/>
      <c r="D43" s="151"/>
      <c r="E43" s="151"/>
      <c r="F43" s="151"/>
      <c r="G43" s="152"/>
      <c r="H43" s="154">
        <f t="shared" si="1"/>
        <v>0.13799999999999998</v>
      </c>
      <c r="I43" s="154">
        <f t="shared" si="1"/>
        <v>0.13799999999999998</v>
      </c>
      <c r="J43">
        <f t="shared" si="0"/>
        <v>0.75</v>
      </c>
    </row>
    <row r="44" spans="1:14" x14ac:dyDescent="0.25">
      <c r="A44" s="147"/>
      <c r="B44" s="147"/>
      <c r="C44" s="147"/>
      <c r="D44" s="151"/>
      <c r="E44" s="151"/>
      <c r="F44" s="151"/>
      <c r="G44" s="152"/>
      <c r="H44" s="154">
        <f t="shared" si="1"/>
        <v>0.13699999999999998</v>
      </c>
      <c r="I44" s="154">
        <f t="shared" si="1"/>
        <v>0.13699999999999998</v>
      </c>
      <c r="J44">
        <f t="shared" si="0"/>
        <v>0.75</v>
      </c>
    </row>
    <row r="45" spans="1:14" x14ac:dyDescent="0.25">
      <c r="A45" s="147"/>
      <c r="B45" s="147"/>
      <c r="C45" s="147"/>
      <c r="D45" s="156"/>
      <c r="E45" s="156"/>
      <c r="F45" s="156"/>
      <c r="G45" s="152"/>
      <c r="H45" s="154">
        <f t="shared" si="1"/>
        <v>0.13599999999999998</v>
      </c>
      <c r="I45" s="154">
        <f t="shared" si="1"/>
        <v>0.13599999999999998</v>
      </c>
      <c r="J45">
        <f t="shared" si="0"/>
        <v>0.75</v>
      </c>
    </row>
    <row r="46" spans="1:14" x14ac:dyDescent="0.25">
      <c r="A46" s="147"/>
      <c r="B46" s="147"/>
      <c r="C46" s="147"/>
      <c r="D46" s="156"/>
      <c r="E46" s="156"/>
      <c r="F46" s="156"/>
      <c r="G46" s="152"/>
      <c r="H46" s="154">
        <f t="shared" si="1"/>
        <v>0.13499999999999998</v>
      </c>
      <c r="I46" s="154">
        <f t="shared" si="1"/>
        <v>0.13499999999999998</v>
      </c>
      <c r="J46">
        <f t="shared" si="0"/>
        <v>0.75</v>
      </c>
    </row>
    <row r="47" spans="1:14" x14ac:dyDescent="0.25">
      <c r="D47" s="157"/>
      <c r="E47" s="158"/>
      <c r="F47" s="158"/>
      <c r="G47" s="158"/>
      <c r="H47" s="154">
        <f t="shared" si="1"/>
        <v>0.13399999999999998</v>
      </c>
      <c r="I47" s="154">
        <f t="shared" si="1"/>
        <v>0.13399999999999998</v>
      </c>
      <c r="J47">
        <f t="shared" si="0"/>
        <v>0.75</v>
      </c>
    </row>
    <row r="48" spans="1:14" x14ac:dyDescent="0.25">
      <c r="D48" s="157"/>
      <c r="E48" s="158"/>
      <c r="F48" s="158"/>
      <c r="G48" s="158"/>
      <c r="H48" s="154">
        <f t="shared" si="1"/>
        <v>0.13299999999999998</v>
      </c>
      <c r="I48" s="154">
        <f t="shared" si="1"/>
        <v>0.13299999999999998</v>
      </c>
      <c r="J48">
        <f t="shared" si="0"/>
        <v>0.75</v>
      </c>
    </row>
    <row r="49" spans="4:10" x14ac:dyDescent="0.25">
      <c r="D49" s="157"/>
      <c r="E49" s="158"/>
      <c r="F49" s="158"/>
      <c r="G49" s="158"/>
      <c r="H49" s="154">
        <f t="shared" ref="H49:I64" si="2">H48-0.001</f>
        <v>0.13199999999999998</v>
      </c>
      <c r="I49" s="154">
        <f t="shared" si="2"/>
        <v>0.13199999999999998</v>
      </c>
      <c r="J49">
        <f t="shared" si="0"/>
        <v>0.75</v>
      </c>
    </row>
    <row r="50" spans="4:10" x14ac:dyDescent="0.25">
      <c r="D50" s="157"/>
      <c r="E50" s="158"/>
      <c r="F50" s="158"/>
      <c r="G50" s="158"/>
      <c r="H50" s="154">
        <f t="shared" si="2"/>
        <v>0.13099999999999998</v>
      </c>
      <c r="I50" s="154">
        <f t="shared" si="2"/>
        <v>0.13099999999999998</v>
      </c>
      <c r="J50">
        <f t="shared" si="0"/>
        <v>0.75</v>
      </c>
    </row>
    <row r="51" spans="4:10" x14ac:dyDescent="0.25">
      <c r="D51" s="157"/>
      <c r="E51" s="158"/>
      <c r="F51" s="158"/>
      <c r="G51" s="158"/>
      <c r="H51" s="154">
        <f t="shared" si="2"/>
        <v>0.12999999999999998</v>
      </c>
      <c r="I51" s="154">
        <f t="shared" si="2"/>
        <v>0.12999999999999998</v>
      </c>
      <c r="J51">
        <f t="shared" si="0"/>
        <v>0.75</v>
      </c>
    </row>
    <row r="52" spans="4:10" x14ac:dyDescent="0.25">
      <c r="H52" s="154">
        <f t="shared" si="2"/>
        <v>0.12899999999999998</v>
      </c>
      <c r="I52" s="154">
        <f t="shared" si="2"/>
        <v>0.12899999999999998</v>
      </c>
      <c r="J52">
        <f t="shared" si="0"/>
        <v>0.75</v>
      </c>
    </row>
    <row r="53" spans="4:10" x14ac:dyDescent="0.25">
      <c r="H53" s="154">
        <f t="shared" si="2"/>
        <v>0.12799999999999997</v>
      </c>
      <c r="I53" s="154">
        <f t="shared" si="2"/>
        <v>0.12799999999999997</v>
      </c>
      <c r="J53">
        <f t="shared" si="0"/>
        <v>0.75</v>
      </c>
    </row>
    <row r="54" spans="4:10" x14ac:dyDescent="0.25">
      <c r="H54" s="154">
        <f t="shared" si="2"/>
        <v>0.12699999999999997</v>
      </c>
      <c r="I54" s="154">
        <f t="shared" si="2"/>
        <v>0.12699999999999997</v>
      </c>
      <c r="J54">
        <f t="shared" si="0"/>
        <v>0.75</v>
      </c>
    </row>
    <row r="55" spans="4:10" x14ac:dyDescent="0.25">
      <c r="H55" s="154">
        <f t="shared" si="2"/>
        <v>0.12599999999999997</v>
      </c>
      <c r="I55" s="154">
        <f t="shared" si="2"/>
        <v>0.12599999999999997</v>
      </c>
      <c r="J55">
        <f t="shared" si="0"/>
        <v>0.75</v>
      </c>
    </row>
    <row r="56" spans="4:10" x14ac:dyDescent="0.25">
      <c r="H56" s="154">
        <f t="shared" si="2"/>
        <v>0.12499999999999997</v>
      </c>
      <c r="I56" s="154">
        <f t="shared" si="2"/>
        <v>0.12499999999999997</v>
      </c>
      <c r="J56">
        <f t="shared" si="0"/>
        <v>0.75</v>
      </c>
    </row>
    <row r="57" spans="4:10" x14ac:dyDescent="0.25">
      <c r="H57" s="154">
        <f t="shared" si="2"/>
        <v>0.12399999999999997</v>
      </c>
      <c r="I57" s="154">
        <f t="shared" si="2"/>
        <v>0.12399999999999997</v>
      </c>
      <c r="J57">
        <f t="shared" si="0"/>
        <v>0.75</v>
      </c>
    </row>
    <row r="58" spans="4:10" x14ac:dyDescent="0.25">
      <c r="H58" s="154">
        <f t="shared" si="2"/>
        <v>0.12299999999999997</v>
      </c>
      <c r="I58" s="154">
        <f t="shared" si="2"/>
        <v>0.12299999999999997</v>
      </c>
      <c r="J58">
        <f t="shared" si="0"/>
        <v>0.75</v>
      </c>
    </row>
    <row r="59" spans="4:10" x14ac:dyDescent="0.25">
      <c r="H59" s="154">
        <f t="shared" si="2"/>
        <v>0.12199999999999997</v>
      </c>
      <c r="I59" s="154">
        <f t="shared" si="2"/>
        <v>0.12199999999999997</v>
      </c>
      <c r="J59">
        <f t="shared" si="0"/>
        <v>0.75</v>
      </c>
    </row>
    <row r="60" spans="4:10" x14ac:dyDescent="0.25">
      <c r="H60" s="154">
        <f t="shared" si="2"/>
        <v>0.12099999999999997</v>
      </c>
      <c r="I60" s="154">
        <f t="shared" si="2"/>
        <v>0.12099999999999997</v>
      </c>
      <c r="J60">
        <f t="shared" si="0"/>
        <v>0.75</v>
      </c>
    </row>
    <row r="61" spans="4:10" x14ac:dyDescent="0.25">
      <c r="H61" s="154">
        <f t="shared" si="2"/>
        <v>0.11999999999999997</v>
      </c>
      <c r="I61" s="154">
        <f t="shared" si="2"/>
        <v>0.11999999999999997</v>
      </c>
      <c r="J61">
        <f t="shared" si="0"/>
        <v>0.75</v>
      </c>
    </row>
    <row r="62" spans="4:10" x14ac:dyDescent="0.25">
      <c r="H62" s="154">
        <f t="shared" si="2"/>
        <v>0.11899999999999997</v>
      </c>
      <c r="I62" s="154">
        <f t="shared" si="2"/>
        <v>0.11899999999999997</v>
      </c>
      <c r="J62">
        <f t="shared" si="0"/>
        <v>0.75</v>
      </c>
    </row>
    <row r="63" spans="4:10" x14ac:dyDescent="0.25">
      <c r="H63" s="154">
        <f t="shared" si="2"/>
        <v>0.11799999999999997</v>
      </c>
      <c r="I63" s="154">
        <f t="shared" si="2"/>
        <v>0.11799999999999997</v>
      </c>
      <c r="J63">
        <f t="shared" si="0"/>
        <v>0.75</v>
      </c>
    </row>
    <row r="64" spans="4:10" x14ac:dyDescent="0.25">
      <c r="H64" s="154">
        <f t="shared" si="2"/>
        <v>0.11699999999999997</v>
      </c>
      <c r="I64" s="154">
        <f t="shared" si="2"/>
        <v>0.11699999999999997</v>
      </c>
      <c r="J64">
        <f t="shared" si="0"/>
        <v>0.75</v>
      </c>
    </row>
    <row r="65" spans="8:10" x14ac:dyDescent="0.25">
      <c r="H65" s="154">
        <f t="shared" ref="H65:I80" si="3">H64-0.001</f>
        <v>0.11599999999999996</v>
      </c>
      <c r="I65" s="154">
        <f t="shared" si="3"/>
        <v>0.11599999999999996</v>
      </c>
      <c r="J65">
        <f t="shared" si="0"/>
        <v>0.75</v>
      </c>
    </row>
    <row r="66" spans="8:10" x14ac:dyDescent="0.25">
      <c r="H66" s="154">
        <f t="shared" si="3"/>
        <v>0.11499999999999996</v>
      </c>
      <c r="I66" s="154">
        <f t="shared" si="3"/>
        <v>0.11499999999999996</v>
      </c>
      <c r="J66">
        <f t="shared" si="0"/>
        <v>0.75</v>
      </c>
    </row>
    <row r="67" spans="8:10" x14ac:dyDescent="0.25">
      <c r="H67" s="154">
        <f t="shared" si="3"/>
        <v>0.11399999999999996</v>
      </c>
      <c r="I67" s="154">
        <f t="shared" si="3"/>
        <v>0.11399999999999996</v>
      </c>
      <c r="J67">
        <f t="shared" si="0"/>
        <v>0.75</v>
      </c>
    </row>
    <row r="68" spans="8:10" x14ac:dyDescent="0.25">
      <c r="H68" s="154">
        <f t="shared" si="3"/>
        <v>0.11299999999999996</v>
      </c>
      <c r="I68" s="154">
        <f t="shared" si="3"/>
        <v>0.11299999999999996</v>
      </c>
      <c r="J68">
        <f t="shared" si="0"/>
        <v>0.75</v>
      </c>
    </row>
    <row r="69" spans="8:10" x14ac:dyDescent="0.25">
      <c r="H69" s="154">
        <f t="shared" si="3"/>
        <v>0.11199999999999996</v>
      </c>
      <c r="I69" s="154">
        <f t="shared" si="3"/>
        <v>0.11199999999999996</v>
      </c>
      <c r="J69">
        <f t="shared" si="0"/>
        <v>0.75</v>
      </c>
    </row>
    <row r="70" spans="8:10" x14ac:dyDescent="0.25">
      <c r="H70" s="154">
        <f t="shared" si="3"/>
        <v>0.11099999999999996</v>
      </c>
      <c r="I70" s="154">
        <f t="shared" si="3"/>
        <v>0.11099999999999996</v>
      </c>
      <c r="J70">
        <f t="shared" si="0"/>
        <v>0.75</v>
      </c>
    </row>
    <row r="71" spans="8:10" x14ac:dyDescent="0.25">
      <c r="H71" s="154">
        <f t="shared" si="3"/>
        <v>0.10999999999999996</v>
      </c>
      <c r="I71" s="154">
        <f t="shared" si="3"/>
        <v>0.10999999999999996</v>
      </c>
      <c r="J71">
        <f t="shared" si="0"/>
        <v>0.75</v>
      </c>
    </row>
    <row r="72" spans="8:10" x14ac:dyDescent="0.25">
      <c r="H72" s="154">
        <f t="shared" si="3"/>
        <v>0.10899999999999996</v>
      </c>
      <c r="I72" s="154">
        <f t="shared" si="3"/>
        <v>0.10899999999999996</v>
      </c>
      <c r="J72">
        <f t="shared" si="0"/>
        <v>0.75</v>
      </c>
    </row>
    <row r="73" spans="8:10" x14ac:dyDescent="0.25">
      <c r="H73" s="154">
        <f t="shared" si="3"/>
        <v>0.10799999999999996</v>
      </c>
      <c r="I73" s="154">
        <f t="shared" si="3"/>
        <v>0.10799999999999996</v>
      </c>
      <c r="J73">
        <f t="shared" si="0"/>
        <v>0.75</v>
      </c>
    </row>
    <row r="74" spans="8:10" x14ac:dyDescent="0.25">
      <c r="H74" s="154">
        <f t="shared" si="3"/>
        <v>0.10699999999999996</v>
      </c>
      <c r="I74" s="154">
        <f t="shared" si="3"/>
        <v>0.10699999999999996</v>
      </c>
      <c r="J74">
        <f t="shared" si="0"/>
        <v>0.75</v>
      </c>
    </row>
    <row r="75" spans="8:10" x14ac:dyDescent="0.25">
      <c r="H75" s="154">
        <f t="shared" si="3"/>
        <v>0.10599999999999996</v>
      </c>
      <c r="I75" s="154">
        <f t="shared" si="3"/>
        <v>0.10599999999999996</v>
      </c>
      <c r="J75">
        <f t="shared" si="0"/>
        <v>0.75</v>
      </c>
    </row>
    <row r="76" spans="8:10" x14ac:dyDescent="0.25">
      <c r="H76" s="154">
        <f t="shared" si="3"/>
        <v>0.10499999999999995</v>
      </c>
      <c r="I76" s="154">
        <f t="shared" si="3"/>
        <v>0.10499999999999995</v>
      </c>
      <c r="J76">
        <f t="shared" si="0"/>
        <v>0.75</v>
      </c>
    </row>
    <row r="77" spans="8:10" x14ac:dyDescent="0.25">
      <c r="H77" s="154">
        <f t="shared" si="3"/>
        <v>0.10399999999999995</v>
      </c>
      <c r="I77" s="154">
        <f t="shared" si="3"/>
        <v>0.10399999999999995</v>
      </c>
      <c r="J77">
        <f t="shared" si="0"/>
        <v>0.75</v>
      </c>
    </row>
    <row r="78" spans="8:10" x14ac:dyDescent="0.25">
      <c r="H78" s="154">
        <f t="shared" si="3"/>
        <v>0.10299999999999995</v>
      </c>
      <c r="I78" s="154">
        <f t="shared" si="3"/>
        <v>0.10299999999999995</v>
      </c>
      <c r="J78">
        <f t="shared" si="0"/>
        <v>0.75</v>
      </c>
    </row>
    <row r="79" spans="8:10" x14ac:dyDescent="0.25">
      <c r="H79" s="154">
        <f t="shared" si="3"/>
        <v>0.10199999999999995</v>
      </c>
      <c r="I79" s="154">
        <f t="shared" si="3"/>
        <v>0.10199999999999995</v>
      </c>
      <c r="J79">
        <f t="shared" si="0"/>
        <v>0.75</v>
      </c>
    </row>
    <row r="80" spans="8:10" x14ac:dyDescent="0.25">
      <c r="H80" s="154">
        <f t="shared" si="3"/>
        <v>0.10099999999999995</v>
      </c>
      <c r="I80" s="154">
        <f t="shared" si="3"/>
        <v>0.10099999999999995</v>
      </c>
      <c r="J80">
        <f t="shared" si="0"/>
        <v>0.75</v>
      </c>
    </row>
    <row r="81" spans="8:10" x14ac:dyDescent="0.25">
      <c r="H81" s="154">
        <f t="shared" ref="H81:I96" si="4">H80-0.001</f>
        <v>9.999999999999995E-2</v>
      </c>
      <c r="I81" s="154">
        <f t="shared" si="4"/>
        <v>9.999999999999995E-2</v>
      </c>
      <c r="J81">
        <f t="shared" si="0"/>
        <v>0.75</v>
      </c>
    </row>
    <row r="82" spans="8:10" x14ac:dyDescent="0.25">
      <c r="H82" s="154">
        <f t="shared" si="4"/>
        <v>9.8999999999999949E-2</v>
      </c>
      <c r="I82" s="154">
        <f t="shared" si="4"/>
        <v>9.8999999999999949E-2</v>
      </c>
      <c r="J82">
        <f t="shared" si="0"/>
        <v>0.75</v>
      </c>
    </row>
    <row r="83" spans="8:10" x14ac:dyDescent="0.25">
      <c r="H83" s="154">
        <f t="shared" si="4"/>
        <v>9.7999999999999948E-2</v>
      </c>
      <c r="I83" s="154">
        <f t="shared" si="4"/>
        <v>9.7999999999999948E-2</v>
      </c>
      <c r="J83">
        <f t="shared" si="0"/>
        <v>0.75</v>
      </c>
    </row>
    <row r="84" spans="8:10" x14ac:dyDescent="0.25">
      <c r="H84" s="154">
        <f t="shared" si="4"/>
        <v>9.6999999999999947E-2</v>
      </c>
      <c r="I84" s="154">
        <f t="shared" si="4"/>
        <v>9.6999999999999947E-2</v>
      </c>
      <c r="J84">
        <f t="shared" si="0"/>
        <v>0.75</v>
      </c>
    </row>
    <row r="85" spans="8:10" x14ac:dyDescent="0.25">
      <c r="H85" s="154">
        <f t="shared" si="4"/>
        <v>9.5999999999999946E-2</v>
      </c>
      <c r="I85" s="154">
        <f t="shared" si="4"/>
        <v>9.5999999999999946E-2</v>
      </c>
      <c r="J85">
        <f t="shared" si="0"/>
        <v>0.75</v>
      </c>
    </row>
    <row r="86" spans="8:10" x14ac:dyDescent="0.25">
      <c r="H86" s="154">
        <f t="shared" si="4"/>
        <v>9.4999999999999946E-2</v>
      </c>
      <c r="I86" s="154">
        <f t="shared" si="4"/>
        <v>9.4999999999999946E-2</v>
      </c>
      <c r="J86">
        <f t="shared" si="0"/>
        <v>0.75</v>
      </c>
    </row>
    <row r="87" spans="8:10" x14ac:dyDescent="0.25">
      <c r="H87" s="154">
        <f t="shared" si="4"/>
        <v>9.3999999999999945E-2</v>
      </c>
      <c r="I87" s="154">
        <f t="shared" si="4"/>
        <v>9.3999999999999945E-2</v>
      </c>
      <c r="J87">
        <f t="shared" si="0"/>
        <v>0.75</v>
      </c>
    </row>
    <row r="88" spans="8:10" x14ac:dyDescent="0.25">
      <c r="H88" s="154">
        <f t="shared" si="4"/>
        <v>9.2999999999999944E-2</v>
      </c>
      <c r="I88" s="154">
        <f t="shared" si="4"/>
        <v>9.2999999999999944E-2</v>
      </c>
      <c r="J88">
        <f t="shared" si="0"/>
        <v>0.75</v>
      </c>
    </row>
    <row r="89" spans="8:10" x14ac:dyDescent="0.25">
      <c r="H89" s="154">
        <f t="shared" si="4"/>
        <v>9.1999999999999943E-2</v>
      </c>
      <c r="I89" s="154">
        <f t="shared" si="4"/>
        <v>9.1999999999999943E-2</v>
      </c>
      <c r="J89">
        <f t="shared" si="0"/>
        <v>0.75</v>
      </c>
    </row>
    <row r="90" spans="8:10" x14ac:dyDescent="0.25">
      <c r="H90" s="154">
        <f t="shared" si="4"/>
        <v>9.0999999999999942E-2</v>
      </c>
      <c r="I90" s="154">
        <f t="shared" si="4"/>
        <v>9.0999999999999942E-2</v>
      </c>
      <c r="J90">
        <f t="shared" si="0"/>
        <v>0.75</v>
      </c>
    </row>
    <row r="91" spans="8:10" x14ac:dyDescent="0.25">
      <c r="H91" s="154">
        <f t="shared" si="4"/>
        <v>8.9999999999999941E-2</v>
      </c>
      <c r="I91" s="154">
        <f t="shared" si="4"/>
        <v>8.9999999999999941E-2</v>
      </c>
      <c r="J91">
        <f t="shared" si="0"/>
        <v>0.75</v>
      </c>
    </row>
    <row r="92" spans="8:10" x14ac:dyDescent="0.25">
      <c r="H92" s="154">
        <f t="shared" si="4"/>
        <v>8.899999999999994E-2</v>
      </c>
      <c r="I92" s="154">
        <f t="shared" si="4"/>
        <v>8.899999999999994E-2</v>
      </c>
      <c r="J92">
        <f t="shared" si="0"/>
        <v>0.75</v>
      </c>
    </row>
    <row r="93" spans="8:10" x14ac:dyDescent="0.25">
      <c r="H93" s="154">
        <f t="shared" si="4"/>
        <v>8.7999999999999939E-2</v>
      </c>
      <c r="I93" s="154">
        <f t="shared" si="4"/>
        <v>8.7999999999999939E-2</v>
      </c>
      <c r="J93">
        <f t="shared" si="0"/>
        <v>0.75</v>
      </c>
    </row>
    <row r="94" spans="8:10" x14ac:dyDescent="0.25">
      <c r="H94" s="154">
        <f t="shared" si="4"/>
        <v>8.6999999999999938E-2</v>
      </c>
      <c r="I94" s="154">
        <f t="shared" si="4"/>
        <v>8.6999999999999938E-2</v>
      </c>
      <c r="J94">
        <f t="shared" si="0"/>
        <v>0.75</v>
      </c>
    </row>
    <row r="95" spans="8:10" x14ac:dyDescent="0.25">
      <c r="H95" s="154">
        <f t="shared" si="4"/>
        <v>8.5999999999999938E-2</v>
      </c>
      <c r="I95" s="154">
        <f t="shared" si="4"/>
        <v>8.5999999999999938E-2</v>
      </c>
      <c r="J95">
        <f t="shared" si="0"/>
        <v>0.75</v>
      </c>
    </row>
    <row r="96" spans="8:10" x14ac:dyDescent="0.25">
      <c r="H96" s="154">
        <f t="shared" si="4"/>
        <v>8.4999999999999937E-2</v>
      </c>
      <c r="I96" s="154">
        <f t="shared" si="4"/>
        <v>8.4999999999999937E-2</v>
      </c>
      <c r="J96">
        <f t="shared" ref="J96:J159" si="5">J95</f>
        <v>0.75</v>
      </c>
    </row>
    <row r="97" spans="8:10" x14ac:dyDescent="0.25">
      <c r="H97" s="154">
        <f t="shared" ref="H97:I112" si="6">H96-0.001</f>
        <v>8.3999999999999936E-2</v>
      </c>
      <c r="I97" s="154">
        <f t="shared" si="6"/>
        <v>8.3999999999999936E-2</v>
      </c>
      <c r="J97">
        <f t="shared" si="5"/>
        <v>0.75</v>
      </c>
    </row>
    <row r="98" spans="8:10" x14ac:dyDescent="0.25">
      <c r="H98" s="154">
        <f t="shared" si="6"/>
        <v>8.2999999999999935E-2</v>
      </c>
      <c r="I98" s="154">
        <f t="shared" si="6"/>
        <v>8.2999999999999935E-2</v>
      </c>
      <c r="J98">
        <f t="shared" si="5"/>
        <v>0.75</v>
      </c>
    </row>
    <row r="99" spans="8:10" x14ac:dyDescent="0.25">
      <c r="H99" s="154">
        <f t="shared" si="6"/>
        <v>8.1999999999999934E-2</v>
      </c>
      <c r="I99" s="154">
        <f t="shared" si="6"/>
        <v>8.1999999999999934E-2</v>
      </c>
      <c r="J99">
        <f t="shared" si="5"/>
        <v>0.75</v>
      </c>
    </row>
    <row r="100" spans="8:10" x14ac:dyDescent="0.25">
      <c r="H100" s="154">
        <f t="shared" si="6"/>
        <v>8.0999999999999933E-2</v>
      </c>
      <c r="I100" s="154">
        <f t="shared" si="6"/>
        <v>8.0999999999999933E-2</v>
      </c>
      <c r="J100">
        <f t="shared" si="5"/>
        <v>0.75</v>
      </c>
    </row>
    <row r="101" spans="8:10" x14ac:dyDescent="0.25">
      <c r="H101" s="154">
        <f t="shared" si="6"/>
        <v>7.9999999999999932E-2</v>
      </c>
      <c r="I101" s="154">
        <f t="shared" si="6"/>
        <v>7.9999999999999932E-2</v>
      </c>
      <c r="J101">
        <f t="shared" si="5"/>
        <v>0.75</v>
      </c>
    </row>
    <row r="102" spans="8:10" x14ac:dyDescent="0.25">
      <c r="H102" s="154">
        <f t="shared" si="6"/>
        <v>7.8999999999999931E-2</v>
      </c>
      <c r="I102" s="154">
        <f t="shared" si="6"/>
        <v>7.8999999999999931E-2</v>
      </c>
      <c r="J102">
        <f t="shared" si="5"/>
        <v>0.75</v>
      </c>
    </row>
    <row r="103" spans="8:10" x14ac:dyDescent="0.25">
      <c r="H103" s="154">
        <f t="shared" si="6"/>
        <v>7.7999999999999931E-2</v>
      </c>
      <c r="I103" s="154">
        <f t="shared" si="6"/>
        <v>7.7999999999999931E-2</v>
      </c>
      <c r="J103">
        <f t="shared" si="5"/>
        <v>0.75</v>
      </c>
    </row>
    <row r="104" spans="8:10" x14ac:dyDescent="0.25">
      <c r="H104" s="154">
        <f t="shared" si="6"/>
        <v>7.699999999999993E-2</v>
      </c>
      <c r="I104" s="154">
        <f t="shared" si="6"/>
        <v>7.699999999999993E-2</v>
      </c>
      <c r="J104">
        <f t="shared" si="5"/>
        <v>0.75</v>
      </c>
    </row>
    <row r="105" spans="8:10" x14ac:dyDescent="0.25">
      <c r="H105" s="154">
        <f t="shared" si="6"/>
        <v>7.5999999999999929E-2</v>
      </c>
      <c r="I105" s="154">
        <f t="shared" si="6"/>
        <v>7.5999999999999929E-2</v>
      </c>
      <c r="J105">
        <f t="shared" si="5"/>
        <v>0.75</v>
      </c>
    </row>
    <row r="106" spans="8:10" x14ac:dyDescent="0.25">
      <c r="H106" s="154">
        <f t="shared" si="6"/>
        <v>7.4999999999999928E-2</v>
      </c>
      <c r="I106" s="154">
        <f t="shared" si="6"/>
        <v>7.4999999999999928E-2</v>
      </c>
      <c r="J106">
        <f t="shared" si="5"/>
        <v>0.75</v>
      </c>
    </row>
    <row r="107" spans="8:10" x14ac:dyDescent="0.25">
      <c r="H107" s="154">
        <f t="shared" si="6"/>
        <v>7.3999999999999927E-2</v>
      </c>
      <c r="I107" s="154">
        <f t="shared" si="6"/>
        <v>7.3999999999999927E-2</v>
      </c>
      <c r="J107">
        <f t="shared" si="5"/>
        <v>0.75</v>
      </c>
    </row>
    <row r="108" spans="8:10" x14ac:dyDescent="0.25">
      <c r="H108" s="154">
        <f t="shared" si="6"/>
        <v>7.2999999999999926E-2</v>
      </c>
      <c r="I108" s="154">
        <f t="shared" si="6"/>
        <v>7.2999999999999926E-2</v>
      </c>
      <c r="J108">
        <f t="shared" si="5"/>
        <v>0.75</v>
      </c>
    </row>
    <row r="109" spans="8:10" x14ac:dyDescent="0.25">
      <c r="H109" s="154">
        <f t="shared" si="6"/>
        <v>7.1999999999999925E-2</v>
      </c>
      <c r="I109" s="154">
        <f t="shared" si="6"/>
        <v>7.1999999999999925E-2</v>
      </c>
      <c r="J109">
        <f t="shared" si="5"/>
        <v>0.75</v>
      </c>
    </row>
    <row r="110" spans="8:10" x14ac:dyDescent="0.25">
      <c r="H110" s="154">
        <f t="shared" si="6"/>
        <v>7.0999999999999924E-2</v>
      </c>
      <c r="I110" s="154">
        <f t="shared" si="6"/>
        <v>7.0999999999999924E-2</v>
      </c>
      <c r="J110">
        <f t="shared" si="5"/>
        <v>0.75</v>
      </c>
    </row>
    <row r="111" spans="8:10" x14ac:dyDescent="0.25">
      <c r="H111" s="154">
        <f t="shared" si="6"/>
        <v>6.9999999999999923E-2</v>
      </c>
      <c r="I111" s="154">
        <f t="shared" si="6"/>
        <v>6.9999999999999923E-2</v>
      </c>
      <c r="J111">
        <f t="shared" si="5"/>
        <v>0.75</v>
      </c>
    </row>
    <row r="112" spans="8:10" x14ac:dyDescent="0.25">
      <c r="H112" s="154">
        <f t="shared" si="6"/>
        <v>6.8999999999999923E-2</v>
      </c>
      <c r="I112" s="154">
        <f t="shared" si="6"/>
        <v>6.8999999999999923E-2</v>
      </c>
      <c r="J112">
        <f t="shared" si="5"/>
        <v>0.75</v>
      </c>
    </row>
    <row r="113" spans="8:10" x14ac:dyDescent="0.25">
      <c r="H113" s="154">
        <f t="shared" ref="H113:I128" si="7">H112-0.001</f>
        <v>6.7999999999999922E-2</v>
      </c>
      <c r="I113" s="154">
        <f t="shared" si="7"/>
        <v>6.7999999999999922E-2</v>
      </c>
      <c r="J113">
        <f t="shared" si="5"/>
        <v>0.75</v>
      </c>
    </row>
    <row r="114" spans="8:10" x14ac:dyDescent="0.25">
      <c r="H114" s="154">
        <f t="shared" si="7"/>
        <v>6.6999999999999921E-2</v>
      </c>
      <c r="I114" s="154">
        <f t="shared" si="7"/>
        <v>6.6999999999999921E-2</v>
      </c>
      <c r="J114">
        <f t="shared" si="5"/>
        <v>0.75</v>
      </c>
    </row>
    <row r="115" spans="8:10" x14ac:dyDescent="0.25">
      <c r="H115" s="154">
        <f t="shared" si="7"/>
        <v>6.599999999999992E-2</v>
      </c>
      <c r="I115" s="154">
        <f t="shared" si="7"/>
        <v>6.599999999999992E-2</v>
      </c>
      <c r="J115">
        <f t="shared" si="5"/>
        <v>0.75</v>
      </c>
    </row>
    <row r="116" spans="8:10" x14ac:dyDescent="0.25">
      <c r="H116" s="154">
        <f t="shared" si="7"/>
        <v>6.4999999999999919E-2</v>
      </c>
      <c r="I116" s="154">
        <f t="shared" si="7"/>
        <v>6.4999999999999919E-2</v>
      </c>
      <c r="J116">
        <f t="shared" si="5"/>
        <v>0.75</v>
      </c>
    </row>
    <row r="117" spans="8:10" x14ac:dyDescent="0.25">
      <c r="H117" s="154">
        <f t="shared" si="7"/>
        <v>6.3999999999999918E-2</v>
      </c>
      <c r="I117" s="154">
        <f t="shared" si="7"/>
        <v>6.3999999999999918E-2</v>
      </c>
      <c r="J117">
        <f t="shared" si="5"/>
        <v>0.75</v>
      </c>
    </row>
    <row r="118" spans="8:10" x14ac:dyDescent="0.25">
      <c r="H118" s="154">
        <f t="shared" si="7"/>
        <v>6.2999999999999917E-2</v>
      </c>
      <c r="I118" s="154">
        <f t="shared" si="7"/>
        <v>6.2999999999999917E-2</v>
      </c>
      <c r="J118">
        <f t="shared" si="5"/>
        <v>0.75</v>
      </c>
    </row>
    <row r="119" spans="8:10" x14ac:dyDescent="0.25">
      <c r="H119" s="154">
        <f t="shared" si="7"/>
        <v>6.1999999999999916E-2</v>
      </c>
      <c r="I119" s="154">
        <f t="shared" si="7"/>
        <v>6.1999999999999916E-2</v>
      </c>
      <c r="J119">
        <f t="shared" si="5"/>
        <v>0.75</v>
      </c>
    </row>
    <row r="120" spans="8:10" x14ac:dyDescent="0.25">
      <c r="H120" s="154">
        <f t="shared" si="7"/>
        <v>6.0999999999999915E-2</v>
      </c>
      <c r="I120" s="154">
        <f t="shared" si="7"/>
        <v>6.0999999999999915E-2</v>
      </c>
      <c r="J120">
        <f t="shared" si="5"/>
        <v>0.75</v>
      </c>
    </row>
    <row r="121" spans="8:10" x14ac:dyDescent="0.25">
      <c r="H121" s="154">
        <f t="shared" si="7"/>
        <v>5.9999999999999915E-2</v>
      </c>
      <c r="I121" s="154">
        <f t="shared" si="7"/>
        <v>5.9999999999999915E-2</v>
      </c>
      <c r="J121">
        <f t="shared" si="5"/>
        <v>0.75</v>
      </c>
    </row>
    <row r="122" spans="8:10" x14ac:dyDescent="0.25">
      <c r="H122" s="154">
        <f t="shared" si="7"/>
        <v>5.8999999999999914E-2</v>
      </c>
      <c r="I122" s="154">
        <f t="shared" si="7"/>
        <v>5.8999999999999914E-2</v>
      </c>
      <c r="J122">
        <f t="shared" si="5"/>
        <v>0.75</v>
      </c>
    </row>
    <row r="123" spans="8:10" x14ac:dyDescent="0.25">
      <c r="H123" s="154">
        <f t="shared" si="7"/>
        <v>5.7999999999999913E-2</v>
      </c>
      <c r="I123" s="154">
        <f t="shared" si="7"/>
        <v>5.7999999999999913E-2</v>
      </c>
      <c r="J123">
        <f t="shared" si="5"/>
        <v>0.75</v>
      </c>
    </row>
    <row r="124" spans="8:10" x14ac:dyDescent="0.25">
      <c r="H124" s="154">
        <f t="shared" si="7"/>
        <v>5.6999999999999912E-2</v>
      </c>
      <c r="I124" s="154">
        <f t="shared" si="7"/>
        <v>5.6999999999999912E-2</v>
      </c>
      <c r="J124">
        <f t="shared" si="5"/>
        <v>0.75</v>
      </c>
    </row>
    <row r="125" spans="8:10" x14ac:dyDescent="0.25">
      <c r="H125" s="154">
        <f t="shared" si="7"/>
        <v>5.5999999999999911E-2</v>
      </c>
      <c r="I125" s="154">
        <f t="shared" si="7"/>
        <v>5.5999999999999911E-2</v>
      </c>
      <c r="J125">
        <f t="shared" si="5"/>
        <v>0.75</v>
      </c>
    </row>
    <row r="126" spans="8:10" x14ac:dyDescent="0.25">
      <c r="H126" s="154">
        <f t="shared" si="7"/>
        <v>5.499999999999991E-2</v>
      </c>
      <c r="I126" s="154">
        <f t="shared" si="7"/>
        <v>5.499999999999991E-2</v>
      </c>
      <c r="J126">
        <f t="shared" si="5"/>
        <v>0.75</v>
      </c>
    </row>
    <row r="127" spans="8:10" x14ac:dyDescent="0.25">
      <c r="H127" s="154">
        <f t="shared" si="7"/>
        <v>5.3999999999999909E-2</v>
      </c>
      <c r="I127" s="154">
        <f t="shared" si="7"/>
        <v>5.3999999999999909E-2</v>
      </c>
      <c r="J127">
        <f t="shared" si="5"/>
        <v>0.75</v>
      </c>
    </row>
    <row r="128" spans="8:10" x14ac:dyDescent="0.25">
      <c r="H128" s="154">
        <f t="shared" si="7"/>
        <v>5.2999999999999908E-2</v>
      </c>
      <c r="I128" s="154">
        <f t="shared" si="7"/>
        <v>5.2999999999999908E-2</v>
      </c>
      <c r="J128">
        <f t="shared" si="5"/>
        <v>0.75</v>
      </c>
    </row>
    <row r="129" spans="8:10" x14ac:dyDescent="0.25">
      <c r="H129" s="154">
        <f t="shared" ref="H129:I144" si="8">H128-0.001</f>
        <v>5.1999999999999907E-2</v>
      </c>
      <c r="I129" s="154">
        <f t="shared" si="8"/>
        <v>5.1999999999999907E-2</v>
      </c>
      <c r="J129">
        <f t="shared" si="5"/>
        <v>0.75</v>
      </c>
    </row>
    <row r="130" spans="8:10" x14ac:dyDescent="0.25">
      <c r="H130" s="154">
        <f t="shared" si="8"/>
        <v>5.0999999999999907E-2</v>
      </c>
      <c r="I130" s="154">
        <f t="shared" si="8"/>
        <v>5.0999999999999907E-2</v>
      </c>
      <c r="J130">
        <f t="shared" si="5"/>
        <v>0.75</v>
      </c>
    </row>
    <row r="131" spans="8:10" x14ac:dyDescent="0.25">
      <c r="H131" s="154">
        <f t="shared" si="8"/>
        <v>4.9999999999999906E-2</v>
      </c>
      <c r="I131" s="154">
        <f t="shared" si="8"/>
        <v>4.9999999999999906E-2</v>
      </c>
      <c r="J131">
        <f t="shared" si="5"/>
        <v>0.75</v>
      </c>
    </row>
    <row r="132" spans="8:10" x14ac:dyDescent="0.25">
      <c r="H132" s="154">
        <f t="shared" si="8"/>
        <v>4.8999999999999905E-2</v>
      </c>
      <c r="I132" s="154">
        <f t="shared" si="8"/>
        <v>4.8999999999999905E-2</v>
      </c>
      <c r="J132">
        <f t="shared" si="5"/>
        <v>0.75</v>
      </c>
    </row>
    <row r="133" spans="8:10" x14ac:dyDescent="0.25">
      <c r="H133" s="154">
        <f t="shared" si="8"/>
        <v>4.7999999999999904E-2</v>
      </c>
      <c r="I133" s="154">
        <f t="shared" si="8"/>
        <v>4.7999999999999904E-2</v>
      </c>
      <c r="J133">
        <f t="shared" si="5"/>
        <v>0.75</v>
      </c>
    </row>
    <row r="134" spans="8:10" x14ac:dyDescent="0.25">
      <c r="H134" s="154">
        <f t="shared" si="8"/>
        <v>4.6999999999999903E-2</v>
      </c>
      <c r="I134" s="154">
        <f t="shared" si="8"/>
        <v>4.6999999999999903E-2</v>
      </c>
      <c r="J134">
        <f t="shared" si="5"/>
        <v>0.75</v>
      </c>
    </row>
    <row r="135" spans="8:10" x14ac:dyDescent="0.25">
      <c r="H135" s="154">
        <f t="shared" si="8"/>
        <v>4.5999999999999902E-2</v>
      </c>
      <c r="I135" s="154">
        <f t="shared" si="8"/>
        <v>4.5999999999999902E-2</v>
      </c>
      <c r="J135">
        <f t="shared" si="5"/>
        <v>0.75</v>
      </c>
    </row>
    <row r="136" spans="8:10" x14ac:dyDescent="0.25">
      <c r="H136" s="154">
        <f t="shared" si="8"/>
        <v>4.4999999999999901E-2</v>
      </c>
      <c r="I136" s="154">
        <f t="shared" si="8"/>
        <v>4.4999999999999901E-2</v>
      </c>
      <c r="J136">
        <f t="shared" si="5"/>
        <v>0.75</v>
      </c>
    </row>
    <row r="137" spans="8:10" x14ac:dyDescent="0.25">
      <c r="H137" s="154">
        <f t="shared" si="8"/>
        <v>4.39999999999999E-2</v>
      </c>
      <c r="I137" s="154">
        <f t="shared" si="8"/>
        <v>4.39999999999999E-2</v>
      </c>
      <c r="J137">
        <f t="shared" si="5"/>
        <v>0.75</v>
      </c>
    </row>
    <row r="138" spans="8:10" x14ac:dyDescent="0.25">
      <c r="H138" s="154">
        <f t="shared" si="8"/>
        <v>4.2999999999999899E-2</v>
      </c>
      <c r="I138" s="154">
        <f t="shared" si="8"/>
        <v>4.2999999999999899E-2</v>
      </c>
      <c r="J138">
        <f t="shared" si="5"/>
        <v>0.75</v>
      </c>
    </row>
    <row r="139" spans="8:10" x14ac:dyDescent="0.25">
      <c r="H139" s="154">
        <f t="shared" si="8"/>
        <v>4.1999999999999899E-2</v>
      </c>
      <c r="I139" s="154">
        <f t="shared" si="8"/>
        <v>4.1999999999999899E-2</v>
      </c>
      <c r="J139">
        <f t="shared" si="5"/>
        <v>0.75</v>
      </c>
    </row>
    <row r="140" spans="8:10" x14ac:dyDescent="0.25">
      <c r="H140" s="154">
        <f t="shared" si="8"/>
        <v>4.0999999999999898E-2</v>
      </c>
      <c r="I140" s="154">
        <f t="shared" si="8"/>
        <v>4.0999999999999898E-2</v>
      </c>
      <c r="J140">
        <f t="shared" si="5"/>
        <v>0.75</v>
      </c>
    </row>
    <row r="141" spans="8:10" x14ac:dyDescent="0.25">
      <c r="H141" s="154">
        <f t="shared" si="8"/>
        <v>3.9999999999999897E-2</v>
      </c>
      <c r="I141" s="154">
        <f t="shared" si="8"/>
        <v>3.9999999999999897E-2</v>
      </c>
      <c r="J141">
        <f t="shared" si="5"/>
        <v>0.75</v>
      </c>
    </row>
    <row r="142" spans="8:10" x14ac:dyDescent="0.25">
      <c r="H142" s="154">
        <f t="shared" si="8"/>
        <v>3.8999999999999896E-2</v>
      </c>
      <c r="I142" s="154">
        <f t="shared" si="8"/>
        <v>3.8999999999999896E-2</v>
      </c>
      <c r="J142">
        <f t="shared" si="5"/>
        <v>0.75</v>
      </c>
    </row>
    <row r="143" spans="8:10" x14ac:dyDescent="0.25">
      <c r="H143" s="154">
        <f t="shared" si="8"/>
        <v>3.7999999999999895E-2</v>
      </c>
      <c r="I143" s="154">
        <f t="shared" si="8"/>
        <v>3.7999999999999895E-2</v>
      </c>
      <c r="J143">
        <f t="shared" si="5"/>
        <v>0.75</v>
      </c>
    </row>
    <row r="144" spans="8:10" x14ac:dyDescent="0.25">
      <c r="H144" s="154">
        <f t="shared" si="8"/>
        <v>3.6999999999999894E-2</v>
      </c>
      <c r="I144" s="154">
        <f t="shared" si="8"/>
        <v>3.6999999999999894E-2</v>
      </c>
      <c r="J144">
        <f t="shared" si="5"/>
        <v>0.75</v>
      </c>
    </row>
    <row r="145" spans="8:10" x14ac:dyDescent="0.25">
      <c r="H145" s="154">
        <f t="shared" ref="H145:I160" si="9">H144-0.001</f>
        <v>3.5999999999999893E-2</v>
      </c>
      <c r="I145" s="154">
        <f t="shared" si="9"/>
        <v>3.5999999999999893E-2</v>
      </c>
      <c r="J145">
        <f t="shared" si="5"/>
        <v>0.75</v>
      </c>
    </row>
    <row r="146" spans="8:10" x14ac:dyDescent="0.25">
      <c r="H146" s="154">
        <f t="shared" si="9"/>
        <v>3.4999999999999892E-2</v>
      </c>
      <c r="I146" s="154">
        <f t="shared" si="9"/>
        <v>3.4999999999999892E-2</v>
      </c>
      <c r="J146">
        <f t="shared" si="5"/>
        <v>0.75</v>
      </c>
    </row>
    <row r="147" spans="8:10" x14ac:dyDescent="0.25">
      <c r="H147" s="154">
        <f t="shared" si="9"/>
        <v>3.3999999999999891E-2</v>
      </c>
      <c r="I147" s="154">
        <f t="shared" si="9"/>
        <v>3.3999999999999891E-2</v>
      </c>
      <c r="J147">
        <f t="shared" si="5"/>
        <v>0.75</v>
      </c>
    </row>
    <row r="148" spans="8:10" x14ac:dyDescent="0.25">
      <c r="H148" s="154">
        <f t="shared" si="9"/>
        <v>3.2999999999999891E-2</v>
      </c>
      <c r="I148" s="154">
        <f t="shared" si="9"/>
        <v>3.2999999999999891E-2</v>
      </c>
      <c r="J148">
        <f t="shared" si="5"/>
        <v>0.75</v>
      </c>
    </row>
    <row r="149" spans="8:10" x14ac:dyDescent="0.25">
      <c r="H149" s="154">
        <f t="shared" si="9"/>
        <v>3.199999999999989E-2</v>
      </c>
      <c r="I149" s="154">
        <f t="shared" si="9"/>
        <v>3.199999999999989E-2</v>
      </c>
      <c r="J149">
        <f t="shared" si="5"/>
        <v>0.75</v>
      </c>
    </row>
    <row r="150" spans="8:10" x14ac:dyDescent="0.25">
      <c r="H150" s="154">
        <f t="shared" si="9"/>
        <v>3.0999999999999889E-2</v>
      </c>
      <c r="I150" s="154">
        <f t="shared" si="9"/>
        <v>3.0999999999999889E-2</v>
      </c>
      <c r="J150">
        <f t="shared" si="5"/>
        <v>0.75</v>
      </c>
    </row>
    <row r="151" spans="8:10" x14ac:dyDescent="0.25">
      <c r="H151" s="154">
        <f t="shared" si="9"/>
        <v>2.9999999999999888E-2</v>
      </c>
      <c r="I151" s="154">
        <f t="shared" si="9"/>
        <v>2.9999999999999888E-2</v>
      </c>
      <c r="J151">
        <f t="shared" si="5"/>
        <v>0.75</v>
      </c>
    </row>
    <row r="152" spans="8:10" x14ac:dyDescent="0.25">
      <c r="H152" s="154">
        <f t="shared" si="9"/>
        <v>2.8999999999999887E-2</v>
      </c>
      <c r="I152" s="154">
        <f t="shared" si="9"/>
        <v>2.8999999999999887E-2</v>
      </c>
      <c r="J152">
        <f t="shared" si="5"/>
        <v>0.75</v>
      </c>
    </row>
    <row r="153" spans="8:10" x14ac:dyDescent="0.25">
      <c r="H153" s="154">
        <f t="shared" si="9"/>
        <v>2.7999999999999886E-2</v>
      </c>
      <c r="I153" s="154">
        <f t="shared" si="9"/>
        <v>2.7999999999999886E-2</v>
      </c>
      <c r="J153">
        <f t="shared" si="5"/>
        <v>0.75</v>
      </c>
    </row>
    <row r="154" spans="8:10" x14ac:dyDescent="0.25">
      <c r="H154" s="154">
        <f t="shared" si="9"/>
        <v>2.6999999999999885E-2</v>
      </c>
      <c r="I154" s="154">
        <f t="shared" si="9"/>
        <v>2.6999999999999885E-2</v>
      </c>
      <c r="J154">
        <f t="shared" si="5"/>
        <v>0.75</v>
      </c>
    </row>
    <row r="155" spans="8:10" x14ac:dyDescent="0.25">
      <c r="H155" s="154">
        <f t="shared" si="9"/>
        <v>2.5999999999999884E-2</v>
      </c>
      <c r="I155" s="154">
        <f t="shared" si="9"/>
        <v>2.5999999999999884E-2</v>
      </c>
      <c r="J155">
        <f t="shared" si="5"/>
        <v>0.75</v>
      </c>
    </row>
    <row r="156" spans="8:10" x14ac:dyDescent="0.25">
      <c r="H156" s="154">
        <f t="shared" si="9"/>
        <v>2.4999999999999883E-2</v>
      </c>
      <c r="I156" s="154">
        <f t="shared" si="9"/>
        <v>2.4999999999999883E-2</v>
      </c>
      <c r="J156">
        <f t="shared" si="5"/>
        <v>0.75</v>
      </c>
    </row>
    <row r="157" spans="8:10" x14ac:dyDescent="0.25">
      <c r="H157" s="154">
        <f t="shared" si="9"/>
        <v>2.3999999999999883E-2</v>
      </c>
      <c r="I157" s="154">
        <f t="shared" si="9"/>
        <v>2.3999999999999883E-2</v>
      </c>
      <c r="J157">
        <f t="shared" si="5"/>
        <v>0.75</v>
      </c>
    </row>
    <row r="158" spans="8:10" x14ac:dyDescent="0.25">
      <c r="H158" s="154">
        <f t="shared" si="9"/>
        <v>2.2999999999999882E-2</v>
      </c>
      <c r="I158" s="154">
        <f t="shared" si="9"/>
        <v>2.2999999999999882E-2</v>
      </c>
      <c r="J158">
        <f t="shared" si="5"/>
        <v>0.75</v>
      </c>
    </row>
    <row r="159" spans="8:10" x14ac:dyDescent="0.25">
      <c r="H159" s="154">
        <f t="shared" si="9"/>
        <v>2.1999999999999881E-2</v>
      </c>
      <c r="I159" s="154">
        <f t="shared" si="9"/>
        <v>2.1999999999999881E-2</v>
      </c>
      <c r="J159">
        <f t="shared" si="5"/>
        <v>0.75</v>
      </c>
    </row>
    <row r="160" spans="8:10" x14ac:dyDescent="0.25">
      <c r="H160" s="154">
        <f t="shared" si="9"/>
        <v>2.099999999999988E-2</v>
      </c>
      <c r="I160" s="154">
        <f t="shared" si="9"/>
        <v>2.099999999999988E-2</v>
      </c>
      <c r="J160">
        <f t="shared" ref="J160:J223" si="10">J159</f>
        <v>0.75</v>
      </c>
    </row>
    <row r="161" spans="8:10" x14ac:dyDescent="0.25">
      <c r="H161" s="154">
        <f t="shared" ref="H161:I176" si="11">H160-0.001</f>
        <v>1.9999999999999879E-2</v>
      </c>
      <c r="I161" s="154">
        <f t="shared" si="11"/>
        <v>1.9999999999999879E-2</v>
      </c>
      <c r="J161">
        <f t="shared" si="10"/>
        <v>0.75</v>
      </c>
    </row>
    <row r="162" spans="8:10" x14ac:dyDescent="0.25">
      <c r="H162" s="154">
        <f t="shared" si="11"/>
        <v>1.8999999999999878E-2</v>
      </c>
      <c r="I162" s="154">
        <f t="shared" si="11"/>
        <v>1.8999999999999878E-2</v>
      </c>
      <c r="J162">
        <f t="shared" si="10"/>
        <v>0.75</v>
      </c>
    </row>
    <row r="163" spans="8:10" x14ac:dyDescent="0.25">
      <c r="H163" s="154">
        <f t="shared" si="11"/>
        <v>1.7999999999999877E-2</v>
      </c>
      <c r="I163" s="154">
        <f t="shared" si="11"/>
        <v>1.7999999999999877E-2</v>
      </c>
      <c r="J163">
        <f t="shared" si="10"/>
        <v>0.75</v>
      </c>
    </row>
    <row r="164" spans="8:10" x14ac:dyDescent="0.25">
      <c r="H164" s="154">
        <f t="shared" si="11"/>
        <v>1.6999999999999876E-2</v>
      </c>
      <c r="I164" s="154">
        <f t="shared" si="11"/>
        <v>1.6999999999999876E-2</v>
      </c>
      <c r="J164">
        <f t="shared" si="10"/>
        <v>0.75</v>
      </c>
    </row>
    <row r="165" spans="8:10" x14ac:dyDescent="0.25">
      <c r="H165" s="154">
        <f t="shared" si="11"/>
        <v>1.5999999999999875E-2</v>
      </c>
      <c r="I165" s="154">
        <f t="shared" si="11"/>
        <v>1.5999999999999875E-2</v>
      </c>
      <c r="J165">
        <f t="shared" si="10"/>
        <v>0.75</v>
      </c>
    </row>
    <row r="166" spans="8:10" x14ac:dyDescent="0.25">
      <c r="H166" s="154">
        <f t="shared" si="11"/>
        <v>1.4999999999999875E-2</v>
      </c>
      <c r="I166" s="154">
        <f t="shared" si="11"/>
        <v>1.4999999999999875E-2</v>
      </c>
      <c r="J166">
        <f t="shared" si="10"/>
        <v>0.75</v>
      </c>
    </row>
    <row r="167" spans="8:10" x14ac:dyDescent="0.25">
      <c r="H167" s="154">
        <f t="shared" si="11"/>
        <v>1.3999999999999874E-2</v>
      </c>
      <c r="I167" s="154">
        <f t="shared" si="11"/>
        <v>1.3999999999999874E-2</v>
      </c>
      <c r="J167">
        <f t="shared" si="10"/>
        <v>0.75</v>
      </c>
    </row>
    <row r="168" spans="8:10" x14ac:dyDescent="0.25">
      <c r="H168" s="154">
        <f t="shared" si="11"/>
        <v>1.2999999999999873E-2</v>
      </c>
      <c r="I168" s="154">
        <f t="shared" si="11"/>
        <v>1.2999999999999873E-2</v>
      </c>
      <c r="J168">
        <f t="shared" si="10"/>
        <v>0.75</v>
      </c>
    </row>
    <row r="169" spans="8:10" x14ac:dyDescent="0.25">
      <c r="H169" s="154">
        <f t="shared" si="11"/>
        <v>1.1999999999999872E-2</v>
      </c>
      <c r="I169" s="154">
        <f t="shared" si="11"/>
        <v>1.1999999999999872E-2</v>
      </c>
      <c r="J169">
        <f t="shared" si="10"/>
        <v>0.75</v>
      </c>
    </row>
    <row r="170" spans="8:10" x14ac:dyDescent="0.25">
      <c r="H170" s="154">
        <f t="shared" si="11"/>
        <v>1.0999999999999871E-2</v>
      </c>
      <c r="I170" s="154">
        <f t="shared" si="11"/>
        <v>1.0999999999999871E-2</v>
      </c>
      <c r="J170">
        <f t="shared" si="10"/>
        <v>0.75</v>
      </c>
    </row>
    <row r="171" spans="8:10" x14ac:dyDescent="0.25">
      <c r="H171" s="154">
        <f t="shared" si="11"/>
        <v>9.9999999999998701E-3</v>
      </c>
      <c r="I171" s="154">
        <f t="shared" si="11"/>
        <v>9.9999999999998701E-3</v>
      </c>
      <c r="J171">
        <f t="shared" si="10"/>
        <v>0.75</v>
      </c>
    </row>
    <row r="172" spans="8:10" x14ac:dyDescent="0.25">
      <c r="H172" s="154">
        <f t="shared" si="11"/>
        <v>8.9999999999998692E-3</v>
      </c>
      <c r="I172" s="154">
        <f t="shared" si="11"/>
        <v>8.9999999999998692E-3</v>
      </c>
      <c r="J172">
        <f t="shared" si="10"/>
        <v>0.75</v>
      </c>
    </row>
    <row r="173" spans="8:10" x14ac:dyDescent="0.25">
      <c r="H173" s="154">
        <f t="shared" si="11"/>
        <v>7.9999999999998683E-3</v>
      </c>
      <c r="I173" s="154">
        <f t="shared" si="11"/>
        <v>7.9999999999998683E-3</v>
      </c>
      <c r="J173">
        <f t="shared" si="10"/>
        <v>0.75</v>
      </c>
    </row>
    <row r="174" spans="8:10" x14ac:dyDescent="0.25">
      <c r="H174" s="154">
        <f t="shared" si="11"/>
        <v>6.9999999999998683E-3</v>
      </c>
      <c r="I174" s="154">
        <f t="shared" si="11"/>
        <v>6.9999999999998683E-3</v>
      </c>
      <c r="J174">
        <f t="shared" si="10"/>
        <v>0.75</v>
      </c>
    </row>
    <row r="175" spans="8:10" x14ac:dyDescent="0.25">
      <c r="H175" s="154">
        <f t="shared" si="11"/>
        <v>5.9999999999998683E-3</v>
      </c>
      <c r="I175" s="154">
        <f t="shared" si="11"/>
        <v>5.9999999999998683E-3</v>
      </c>
      <c r="J175">
        <f t="shared" si="10"/>
        <v>0.75</v>
      </c>
    </row>
    <row r="176" spans="8:10" x14ac:dyDescent="0.25">
      <c r="H176" s="154">
        <f t="shared" si="11"/>
        <v>4.9999999999998683E-3</v>
      </c>
      <c r="I176" s="154">
        <f t="shared" si="11"/>
        <v>4.9999999999998683E-3</v>
      </c>
      <c r="J176">
        <f t="shared" si="10"/>
        <v>0.75</v>
      </c>
    </row>
    <row r="177" spans="8:10" x14ac:dyDescent="0.25">
      <c r="H177" s="154">
        <f t="shared" ref="H177:I192" si="12">H176-0.001</f>
        <v>3.9999999999998682E-3</v>
      </c>
      <c r="I177" s="154">
        <f t="shared" si="12"/>
        <v>3.9999999999998682E-3</v>
      </c>
      <c r="J177">
        <f t="shared" si="10"/>
        <v>0.75</v>
      </c>
    </row>
    <row r="178" spans="8:10" x14ac:dyDescent="0.25">
      <c r="H178" s="154">
        <f t="shared" si="12"/>
        <v>2.9999999999998682E-3</v>
      </c>
      <c r="I178" s="154">
        <f t="shared" si="12"/>
        <v>2.9999999999998682E-3</v>
      </c>
      <c r="J178">
        <f t="shared" si="10"/>
        <v>0.75</v>
      </c>
    </row>
    <row r="179" spans="8:10" x14ac:dyDescent="0.25">
      <c r="H179" s="154">
        <f t="shared" si="12"/>
        <v>1.9999999999998682E-3</v>
      </c>
      <c r="I179" s="154">
        <f t="shared" si="12"/>
        <v>1.9999999999998682E-3</v>
      </c>
      <c r="J179">
        <f t="shared" si="10"/>
        <v>0.75</v>
      </c>
    </row>
    <row r="180" spans="8:10" x14ac:dyDescent="0.25">
      <c r="H180" s="154">
        <f t="shared" si="12"/>
        <v>9.9999999999986818E-4</v>
      </c>
      <c r="I180" s="154">
        <f t="shared" si="12"/>
        <v>9.9999999999986818E-4</v>
      </c>
      <c r="J180">
        <f t="shared" si="10"/>
        <v>0.75</v>
      </c>
    </row>
    <row r="181" spans="8:10" x14ac:dyDescent="0.25">
      <c r="H181" s="154">
        <f t="shared" si="12"/>
        <v>-1.3183898417423734E-16</v>
      </c>
      <c r="I181" s="154">
        <f t="shared" si="12"/>
        <v>-1.3183898417423734E-16</v>
      </c>
      <c r="J181">
        <f t="shared" si="10"/>
        <v>0.75</v>
      </c>
    </row>
    <row r="182" spans="8:10" x14ac:dyDescent="0.25">
      <c r="H182" s="154">
        <f t="shared" si="12"/>
        <v>-1.0000000000001319E-3</v>
      </c>
      <c r="I182" s="154">
        <f t="shared" si="12"/>
        <v>-1.0000000000001319E-3</v>
      </c>
      <c r="J182">
        <f t="shared" si="10"/>
        <v>0.75</v>
      </c>
    </row>
    <row r="183" spans="8:10" x14ac:dyDescent="0.25">
      <c r="H183" s="154">
        <f t="shared" si="12"/>
        <v>-2.0000000000001319E-3</v>
      </c>
      <c r="I183" s="154">
        <f t="shared" si="12"/>
        <v>-2.0000000000001319E-3</v>
      </c>
      <c r="J183">
        <f t="shared" si="10"/>
        <v>0.75</v>
      </c>
    </row>
    <row r="184" spans="8:10" x14ac:dyDescent="0.25">
      <c r="H184" s="154">
        <f t="shared" si="12"/>
        <v>-3.0000000000001319E-3</v>
      </c>
      <c r="I184" s="154">
        <f t="shared" si="12"/>
        <v>-3.0000000000001319E-3</v>
      </c>
      <c r="J184">
        <f t="shared" si="10"/>
        <v>0.75</v>
      </c>
    </row>
    <row r="185" spans="8:10" x14ac:dyDescent="0.25">
      <c r="H185" s="154">
        <f t="shared" si="12"/>
        <v>-4.0000000000001319E-3</v>
      </c>
      <c r="I185" s="154">
        <f t="shared" si="12"/>
        <v>-4.0000000000001319E-3</v>
      </c>
      <c r="J185">
        <f t="shared" si="10"/>
        <v>0.75</v>
      </c>
    </row>
    <row r="186" spans="8:10" x14ac:dyDescent="0.25">
      <c r="H186" s="154">
        <f t="shared" si="12"/>
        <v>-5.0000000000001319E-3</v>
      </c>
      <c r="I186" s="154">
        <f t="shared" si="12"/>
        <v>-5.0000000000001319E-3</v>
      </c>
      <c r="J186">
        <f t="shared" si="10"/>
        <v>0.75</v>
      </c>
    </row>
    <row r="187" spans="8:10" x14ac:dyDescent="0.25">
      <c r="H187" s="154">
        <f t="shared" si="12"/>
        <v>-6.000000000000132E-3</v>
      </c>
      <c r="I187" s="154">
        <f t="shared" si="12"/>
        <v>-6.000000000000132E-3</v>
      </c>
      <c r="J187">
        <f t="shared" si="10"/>
        <v>0.75</v>
      </c>
    </row>
    <row r="188" spans="8:10" x14ac:dyDescent="0.25">
      <c r="H188" s="154">
        <f t="shared" si="12"/>
        <v>-7.000000000000132E-3</v>
      </c>
      <c r="I188" s="154">
        <f t="shared" si="12"/>
        <v>-7.000000000000132E-3</v>
      </c>
      <c r="J188">
        <f t="shared" si="10"/>
        <v>0.75</v>
      </c>
    </row>
    <row r="189" spans="8:10" x14ac:dyDescent="0.25">
      <c r="H189" s="154">
        <f t="shared" si="12"/>
        <v>-8.000000000000132E-3</v>
      </c>
      <c r="I189" s="154">
        <f t="shared" si="12"/>
        <v>-8.000000000000132E-3</v>
      </c>
      <c r="J189">
        <f t="shared" si="10"/>
        <v>0.75</v>
      </c>
    </row>
    <row r="190" spans="8:10" x14ac:dyDescent="0.25">
      <c r="H190" s="154">
        <f t="shared" si="12"/>
        <v>-9.0000000000001329E-3</v>
      </c>
      <c r="I190" s="154">
        <f t="shared" si="12"/>
        <v>-9.0000000000001329E-3</v>
      </c>
      <c r="J190">
        <f t="shared" si="10"/>
        <v>0.75</v>
      </c>
    </row>
    <row r="191" spans="8:10" x14ac:dyDescent="0.25">
      <c r="H191" s="154">
        <f t="shared" si="12"/>
        <v>-1.0000000000000134E-2</v>
      </c>
      <c r="I191" s="154">
        <f t="shared" si="12"/>
        <v>-1.0000000000000134E-2</v>
      </c>
      <c r="J191">
        <f t="shared" si="10"/>
        <v>0.75</v>
      </c>
    </row>
    <row r="192" spans="8:10" x14ac:dyDescent="0.25">
      <c r="H192" s="154">
        <f t="shared" si="12"/>
        <v>-1.1000000000000135E-2</v>
      </c>
      <c r="I192" s="154">
        <f t="shared" si="12"/>
        <v>-1.1000000000000135E-2</v>
      </c>
      <c r="J192">
        <f t="shared" si="10"/>
        <v>0.75</v>
      </c>
    </row>
    <row r="193" spans="8:10" x14ac:dyDescent="0.25">
      <c r="H193" s="154">
        <f t="shared" ref="H193:I208" si="13">H192-0.001</f>
        <v>-1.2000000000000136E-2</v>
      </c>
      <c r="I193" s="154">
        <f t="shared" si="13"/>
        <v>-1.2000000000000136E-2</v>
      </c>
      <c r="J193">
        <f t="shared" si="10"/>
        <v>0.75</v>
      </c>
    </row>
    <row r="194" spans="8:10" x14ac:dyDescent="0.25">
      <c r="H194" s="154">
        <f t="shared" si="13"/>
        <v>-1.3000000000000136E-2</v>
      </c>
      <c r="I194" s="154">
        <f t="shared" si="13"/>
        <v>-1.3000000000000136E-2</v>
      </c>
      <c r="J194">
        <f t="shared" si="10"/>
        <v>0.75</v>
      </c>
    </row>
    <row r="195" spans="8:10" x14ac:dyDescent="0.25">
      <c r="H195" s="154">
        <f t="shared" si="13"/>
        <v>-1.4000000000000137E-2</v>
      </c>
      <c r="I195" s="154">
        <f t="shared" si="13"/>
        <v>-1.4000000000000137E-2</v>
      </c>
      <c r="J195">
        <f t="shared" si="10"/>
        <v>0.75</v>
      </c>
    </row>
    <row r="196" spans="8:10" x14ac:dyDescent="0.25">
      <c r="H196" s="154">
        <f t="shared" si="13"/>
        <v>-1.5000000000000138E-2</v>
      </c>
      <c r="I196" s="154">
        <f t="shared" si="13"/>
        <v>-1.5000000000000138E-2</v>
      </c>
      <c r="J196">
        <f t="shared" si="10"/>
        <v>0.75</v>
      </c>
    </row>
    <row r="197" spans="8:10" x14ac:dyDescent="0.25">
      <c r="H197" s="154">
        <f t="shared" si="13"/>
        <v>-1.6000000000000139E-2</v>
      </c>
      <c r="I197" s="154">
        <f t="shared" si="13"/>
        <v>-1.6000000000000139E-2</v>
      </c>
      <c r="J197">
        <f t="shared" si="10"/>
        <v>0.75</v>
      </c>
    </row>
    <row r="198" spans="8:10" x14ac:dyDescent="0.25">
      <c r="H198" s="154">
        <f t="shared" si="13"/>
        <v>-1.700000000000014E-2</v>
      </c>
      <c r="I198" s="154">
        <f t="shared" si="13"/>
        <v>-1.700000000000014E-2</v>
      </c>
      <c r="J198">
        <f t="shared" si="10"/>
        <v>0.75</v>
      </c>
    </row>
    <row r="199" spans="8:10" x14ac:dyDescent="0.25">
      <c r="H199" s="154">
        <f t="shared" si="13"/>
        <v>-1.8000000000000141E-2</v>
      </c>
      <c r="I199" s="154">
        <f t="shared" si="13"/>
        <v>-1.8000000000000141E-2</v>
      </c>
      <c r="J199">
        <f t="shared" si="10"/>
        <v>0.75</v>
      </c>
    </row>
    <row r="200" spans="8:10" x14ac:dyDescent="0.25">
      <c r="H200" s="154">
        <f t="shared" si="13"/>
        <v>-1.9000000000000142E-2</v>
      </c>
      <c r="I200" s="154">
        <f t="shared" si="13"/>
        <v>-1.9000000000000142E-2</v>
      </c>
      <c r="J200">
        <f t="shared" si="10"/>
        <v>0.75</v>
      </c>
    </row>
    <row r="201" spans="8:10" x14ac:dyDescent="0.25">
      <c r="H201" s="154">
        <f t="shared" si="13"/>
        <v>-2.0000000000000143E-2</v>
      </c>
      <c r="I201" s="154">
        <f t="shared" si="13"/>
        <v>-2.0000000000000143E-2</v>
      </c>
      <c r="J201">
        <f t="shared" si="10"/>
        <v>0.75</v>
      </c>
    </row>
    <row r="202" spans="8:10" x14ac:dyDescent="0.25">
      <c r="H202" s="154">
        <f t="shared" si="13"/>
        <v>-2.1000000000000144E-2</v>
      </c>
      <c r="I202" s="154">
        <f t="shared" si="13"/>
        <v>-2.1000000000000144E-2</v>
      </c>
      <c r="J202">
        <f t="shared" si="10"/>
        <v>0.75</v>
      </c>
    </row>
    <row r="203" spans="8:10" x14ac:dyDescent="0.25">
      <c r="H203" s="154">
        <f t="shared" si="13"/>
        <v>-2.2000000000000144E-2</v>
      </c>
      <c r="I203" s="154">
        <f t="shared" si="13"/>
        <v>-2.2000000000000144E-2</v>
      </c>
      <c r="J203">
        <f t="shared" si="10"/>
        <v>0.75</v>
      </c>
    </row>
    <row r="204" spans="8:10" x14ac:dyDescent="0.25">
      <c r="H204" s="154">
        <f t="shared" si="13"/>
        <v>-2.3000000000000145E-2</v>
      </c>
      <c r="I204" s="154">
        <f t="shared" si="13"/>
        <v>-2.3000000000000145E-2</v>
      </c>
      <c r="J204">
        <f t="shared" si="10"/>
        <v>0.75</v>
      </c>
    </row>
    <row r="205" spans="8:10" x14ac:dyDescent="0.25">
      <c r="H205" s="154">
        <f t="shared" si="13"/>
        <v>-2.4000000000000146E-2</v>
      </c>
      <c r="I205" s="154">
        <f t="shared" si="13"/>
        <v>-2.4000000000000146E-2</v>
      </c>
      <c r="J205">
        <f t="shared" si="10"/>
        <v>0.75</v>
      </c>
    </row>
    <row r="206" spans="8:10" x14ac:dyDescent="0.25">
      <c r="H206" s="154">
        <f t="shared" si="13"/>
        <v>-2.5000000000000147E-2</v>
      </c>
      <c r="I206" s="154">
        <f t="shared" si="13"/>
        <v>-2.5000000000000147E-2</v>
      </c>
      <c r="J206">
        <f t="shared" si="10"/>
        <v>0.75</v>
      </c>
    </row>
    <row r="207" spans="8:10" x14ac:dyDescent="0.25">
      <c r="H207" s="154">
        <f t="shared" si="13"/>
        <v>-2.6000000000000148E-2</v>
      </c>
      <c r="I207" s="154">
        <f t="shared" si="13"/>
        <v>-2.6000000000000148E-2</v>
      </c>
      <c r="J207">
        <f t="shared" si="10"/>
        <v>0.75</v>
      </c>
    </row>
    <row r="208" spans="8:10" x14ac:dyDescent="0.25">
      <c r="H208" s="154">
        <f t="shared" si="13"/>
        <v>-2.7000000000000149E-2</v>
      </c>
      <c r="I208" s="154">
        <f t="shared" si="13"/>
        <v>-2.7000000000000149E-2</v>
      </c>
      <c r="J208">
        <f t="shared" si="10"/>
        <v>0.75</v>
      </c>
    </row>
    <row r="209" spans="8:10" x14ac:dyDescent="0.25">
      <c r="H209" s="154">
        <f t="shared" ref="H209:I224" si="14">H208-0.001</f>
        <v>-2.800000000000015E-2</v>
      </c>
      <c r="I209" s="154">
        <f t="shared" si="14"/>
        <v>-2.800000000000015E-2</v>
      </c>
      <c r="J209">
        <f t="shared" si="10"/>
        <v>0.75</v>
      </c>
    </row>
    <row r="210" spans="8:10" x14ac:dyDescent="0.25">
      <c r="H210" s="154">
        <f t="shared" si="14"/>
        <v>-2.9000000000000151E-2</v>
      </c>
      <c r="I210" s="154">
        <f t="shared" si="14"/>
        <v>-2.9000000000000151E-2</v>
      </c>
      <c r="J210">
        <f t="shared" si="10"/>
        <v>0.75</v>
      </c>
    </row>
    <row r="211" spans="8:10" x14ac:dyDescent="0.25">
      <c r="H211" s="154">
        <f t="shared" si="14"/>
        <v>-3.0000000000000152E-2</v>
      </c>
      <c r="I211" s="154">
        <f t="shared" si="14"/>
        <v>-3.0000000000000152E-2</v>
      </c>
      <c r="J211">
        <f t="shared" si="10"/>
        <v>0.75</v>
      </c>
    </row>
    <row r="212" spans="8:10" x14ac:dyDescent="0.25">
      <c r="H212" s="154">
        <f t="shared" si="14"/>
        <v>-3.1000000000000152E-2</v>
      </c>
      <c r="I212" s="154">
        <f t="shared" si="14"/>
        <v>-3.1000000000000152E-2</v>
      </c>
      <c r="J212">
        <f t="shared" si="10"/>
        <v>0.75</v>
      </c>
    </row>
    <row r="213" spans="8:10" x14ac:dyDescent="0.25">
      <c r="H213" s="154">
        <f t="shared" si="14"/>
        <v>-3.2000000000000153E-2</v>
      </c>
      <c r="I213" s="154">
        <f t="shared" si="14"/>
        <v>-3.2000000000000153E-2</v>
      </c>
      <c r="J213">
        <f t="shared" si="10"/>
        <v>0.75</v>
      </c>
    </row>
    <row r="214" spans="8:10" x14ac:dyDescent="0.25">
      <c r="H214" s="154">
        <f t="shared" si="14"/>
        <v>-3.3000000000000154E-2</v>
      </c>
      <c r="I214" s="154">
        <f t="shared" si="14"/>
        <v>-3.3000000000000154E-2</v>
      </c>
      <c r="J214">
        <f t="shared" si="10"/>
        <v>0.75</v>
      </c>
    </row>
    <row r="215" spans="8:10" x14ac:dyDescent="0.25">
      <c r="H215" s="154">
        <f t="shared" si="14"/>
        <v>-3.4000000000000155E-2</v>
      </c>
      <c r="I215" s="154">
        <f t="shared" si="14"/>
        <v>-3.4000000000000155E-2</v>
      </c>
      <c r="J215">
        <f t="shared" si="10"/>
        <v>0.75</v>
      </c>
    </row>
    <row r="216" spans="8:10" x14ac:dyDescent="0.25">
      <c r="H216" s="154">
        <f t="shared" si="14"/>
        <v>-3.5000000000000156E-2</v>
      </c>
      <c r="I216" s="154">
        <f t="shared" si="14"/>
        <v>-3.5000000000000156E-2</v>
      </c>
      <c r="J216">
        <f t="shared" si="10"/>
        <v>0.75</v>
      </c>
    </row>
    <row r="217" spans="8:10" x14ac:dyDescent="0.25">
      <c r="H217" s="154">
        <f t="shared" si="14"/>
        <v>-3.6000000000000157E-2</v>
      </c>
      <c r="I217" s="154">
        <f t="shared" si="14"/>
        <v>-3.6000000000000157E-2</v>
      </c>
      <c r="J217">
        <f t="shared" si="10"/>
        <v>0.75</v>
      </c>
    </row>
    <row r="218" spans="8:10" x14ac:dyDescent="0.25">
      <c r="H218" s="154">
        <f t="shared" si="14"/>
        <v>-3.7000000000000158E-2</v>
      </c>
      <c r="I218" s="154">
        <f t="shared" si="14"/>
        <v>-3.7000000000000158E-2</v>
      </c>
      <c r="J218">
        <f t="shared" si="10"/>
        <v>0.75</v>
      </c>
    </row>
    <row r="219" spans="8:10" x14ac:dyDescent="0.25">
      <c r="H219" s="154">
        <f t="shared" si="14"/>
        <v>-3.8000000000000159E-2</v>
      </c>
      <c r="I219" s="154">
        <f t="shared" si="14"/>
        <v>-3.8000000000000159E-2</v>
      </c>
      <c r="J219">
        <f t="shared" si="10"/>
        <v>0.75</v>
      </c>
    </row>
    <row r="220" spans="8:10" x14ac:dyDescent="0.25">
      <c r="H220" s="154">
        <f t="shared" si="14"/>
        <v>-3.900000000000016E-2</v>
      </c>
      <c r="I220" s="154">
        <f t="shared" si="14"/>
        <v>-3.900000000000016E-2</v>
      </c>
      <c r="J220">
        <f t="shared" si="10"/>
        <v>0.75</v>
      </c>
    </row>
    <row r="221" spans="8:10" x14ac:dyDescent="0.25">
      <c r="H221" s="154">
        <f t="shared" si="14"/>
        <v>-4.000000000000016E-2</v>
      </c>
      <c r="I221" s="154">
        <f t="shared" si="14"/>
        <v>-4.000000000000016E-2</v>
      </c>
      <c r="J221">
        <f t="shared" si="10"/>
        <v>0.75</v>
      </c>
    </row>
    <row r="222" spans="8:10" x14ac:dyDescent="0.25">
      <c r="H222" s="154">
        <f t="shared" si="14"/>
        <v>-4.1000000000000161E-2</v>
      </c>
      <c r="I222" s="154">
        <f t="shared" si="14"/>
        <v>-4.1000000000000161E-2</v>
      </c>
      <c r="J222">
        <f t="shared" si="10"/>
        <v>0.75</v>
      </c>
    </row>
    <row r="223" spans="8:10" x14ac:dyDescent="0.25">
      <c r="H223" s="154">
        <f t="shared" si="14"/>
        <v>-4.2000000000000162E-2</v>
      </c>
      <c r="I223" s="154">
        <f t="shared" si="14"/>
        <v>-4.2000000000000162E-2</v>
      </c>
      <c r="J223">
        <f t="shared" si="10"/>
        <v>0.75</v>
      </c>
    </row>
    <row r="224" spans="8:10" x14ac:dyDescent="0.25">
      <c r="H224" s="154">
        <f t="shared" si="14"/>
        <v>-4.3000000000000163E-2</v>
      </c>
      <c r="I224" s="154">
        <f t="shared" si="14"/>
        <v>-4.3000000000000163E-2</v>
      </c>
      <c r="J224">
        <f t="shared" ref="J224:J287" si="15">J223</f>
        <v>0.75</v>
      </c>
    </row>
    <row r="225" spans="8:10" x14ac:dyDescent="0.25">
      <c r="H225" s="154">
        <f t="shared" ref="H225:I240" si="16">H224-0.001</f>
        <v>-4.4000000000000164E-2</v>
      </c>
      <c r="I225" s="154">
        <f t="shared" si="16"/>
        <v>-4.4000000000000164E-2</v>
      </c>
      <c r="J225">
        <f t="shared" si="15"/>
        <v>0.75</v>
      </c>
    </row>
    <row r="226" spans="8:10" x14ac:dyDescent="0.25">
      <c r="H226" s="154">
        <f t="shared" si="16"/>
        <v>-4.5000000000000165E-2</v>
      </c>
      <c r="I226" s="154">
        <f t="shared" si="16"/>
        <v>-4.5000000000000165E-2</v>
      </c>
      <c r="J226">
        <f t="shared" si="15"/>
        <v>0.75</v>
      </c>
    </row>
    <row r="227" spans="8:10" x14ac:dyDescent="0.25">
      <c r="H227" s="154">
        <f t="shared" si="16"/>
        <v>-4.6000000000000166E-2</v>
      </c>
      <c r="I227" s="154">
        <f t="shared" si="16"/>
        <v>-4.6000000000000166E-2</v>
      </c>
      <c r="J227">
        <f t="shared" si="15"/>
        <v>0.75</v>
      </c>
    </row>
    <row r="228" spans="8:10" x14ac:dyDescent="0.25">
      <c r="H228" s="154">
        <f t="shared" si="16"/>
        <v>-4.7000000000000167E-2</v>
      </c>
      <c r="I228" s="154">
        <f t="shared" si="16"/>
        <v>-4.7000000000000167E-2</v>
      </c>
      <c r="J228">
        <f t="shared" si="15"/>
        <v>0.75</v>
      </c>
    </row>
    <row r="229" spans="8:10" x14ac:dyDescent="0.25">
      <c r="H229" s="154">
        <f t="shared" si="16"/>
        <v>-4.8000000000000168E-2</v>
      </c>
      <c r="I229" s="154">
        <f t="shared" si="16"/>
        <v>-4.8000000000000168E-2</v>
      </c>
      <c r="J229">
        <f t="shared" si="15"/>
        <v>0.75</v>
      </c>
    </row>
    <row r="230" spans="8:10" x14ac:dyDescent="0.25">
      <c r="H230" s="154">
        <f t="shared" si="16"/>
        <v>-4.9000000000000168E-2</v>
      </c>
      <c r="I230" s="154">
        <f t="shared" si="16"/>
        <v>-4.9000000000000168E-2</v>
      </c>
      <c r="J230">
        <f t="shared" si="15"/>
        <v>0.75</v>
      </c>
    </row>
    <row r="231" spans="8:10" x14ac:dyDescent="0.25">
      <c r="H231" s="154">
        <f t="shared" si="16"/>
        <v>-5.0000000000000169E-2</v>
      </c>
      <c r="I231" s="154">
        <f t="shared" si="16"/>
        <v>-5.0000000000000169E-2</v>
      </c>
      <c r="J231">
        <f t="shared" si="15"/>
        <v>0.75</v>
      </c>
    </row>
    <row r="232" spans="8:10" x14ac:dyDescent="0.25">
      <c r="H232" s="154">
        <f t="shared" si="16"/>
        <v>-5.100000000000017E-2</v>
      </c>
      <c r="I232" s="154">
        <f t="shared" si="16"/>
        <v>-5.100000000000017E-2</v>
      </c>
      <c r="J232">
        <f t="shared" si="15"/>
        <v>0.75</v>
      </c>
    </row>
    <row r="233" spans="8:10" x14ac:dyDescent="0.25">
      <c r="H233" s="154">
        <f t="shared" si="16"/>
        <v>-5.2000000000000171E-2</v>
      </c>
      <c r="I233" s="154">
        <f t="shared" si="16"/>
        <v>-5.2000000000000171E-2</v>
      </c>
      <c r="J233">
        <f t="shared" si="15"/>
        <v>0.75</v>
      </c>
    </row>
    <row r="234" spans="8:10" x14ac:dyDescent="0.25">
      <c r="H234" s="154">
        <f t="shared" si="16"/>
        <v>-5.3000000000000172E-2</v>
      </c>
      <c r="I234" s="154">
        <f t="shared" si="16"/>
        <v>-5.3000000000000172E-2</v>
      </c>
      <c r="J234">
        <f t="shared" si="15"/>
        <v>0.75</v>
      </c>
    </row>
    <row r="235" spans="8:10" x14ac:dyDescent="0.25">
      <c r="H235" s="154">
        <f t="shared" si="16"/>
        <v>-5.4000000000000173E-2</v>
      </c>
      <c r="I235" s="154">
        <f t="shared" si="16"/>
        <v>-5.4000000000000173E-2</v>
      </c>
      <c r="J235">
        <f t="shared" si="15"/>
        <v>0.75</v>
      </c>
    </row>
    <row r="236" spans="8:10" x14ac:dyDescent="0.25">
      <c r="H236" s="154">
        <f t="shared" si="16"/>
        <v>-5.5000000000000174E-2</v>
      </c>
      <c r="I236" s="154">
        <f t="shared" si="16"/>
        <v>-5.5000000000000174E-2</v>
      </c>
      <c r="J236">
        <f t="shared" si="15"/>
        <v>0.75</v>
      </c>
    </row>
    <row r="237" spans="8:10" x14ac:dyDescent="0.25">
      <c r="H237" s="154">
        <f t="shared" si="16"/>
        <v>-5.6000000000000175E-2</v>
      </c>
      <c r="I237" s="154">
        <f t="shared" si="16"/>
        <v>-5.6000000000000175E-2</v>
      </c>
      <c r="J237">
        <f t="shared" si="15"/>
        <v>0.75</v>
      </c>
    </row>
    <row r="238" spans="8:10" x14ac:dyDescent="0.25">
      <c r="H238" s="154">
        <f t="shared" si="16"/>
        <v>-5.7000000000000176E-2</v>
      </c>
      <c r="I238" s="154">
        <f t="shared" si="16"/>
        <v>-5.7000000000000176E-2</v>
      </c>
      <c r="J238">
        <f t="shared" si="15"/>
        <v>0.75</v>
      </c>
    </row>
    <row r="239" spans="8:10" x14ac:dyDescent="0.25">
      <c r="H239" s="154">
        <f t="shared" si="16"/>
        <v>-5.8000000000000176E-2</v>
      </c>
      <c r="I239" s="154">
        <f t="shared" si="16"/>
        <v>-5.8000000000000176E-2</v>
      </c>
      <c r="J239">
        <f t="shared" si="15"/>
        <v>0.75</v>
      </c>
    </row>
    <row r="240" spans="8:10" x14ac:dyDescent="0.25">
      <c r="H240" s="154">
        <f t="shared" si="16"/>
        <v>-5.9000000000000177E-2</v>
      </c>
      <c r="I240" s="154">
        <f t="shared" si="16"/>
        <v>-5.9000000000000177E-2</v>
      </c>
      <c r="J240">
        <f t="shared" si="15"/>
        <v>0.75</v>
      </c>
    </row>
    <row r="241" spans="8:10" x14ac:dyDescent="0.25">
      <c r="H241" s="154">
        <f t="shared" ref="H241:I256" si="17">H240-0.001</f>
        <v>-6.0000000000000178E-2</v>
      </c>
      <c r="I241" s="154">
        <f t="shared" si="17"/>
        <v>-6.0000000000000178E-2</v>
      </c>
      <c r="J241">
        <f t="shared" si="15"/>
        <v>0.75</v>
      </c>
    </row>
    <row r="242" spans="8:10" x14ac:dyDescent="0.25">
      <c r="H242" s="154">
        <f t="shared" si="17"/>
        <v>-6.1000000000000179E-2</v>
      </c>
      <c r="I242" s="154">
        <f t="shared" si="17"/>
        <v>-6.1000000000000179E-2</v>
      </c>
      <c r="J242">
        <f t="shared" si="15"/>
        <v>0.75</v>
      </c>
    </row>
    <row r="243" spans="8:10" x14ac:dyDescent="0.25">
      <c r="H243" s="154">
        <f t="shared" si="17"/>
        <v>-6.200000000000018E-2</v>
      </c>
      <c r="I243" s="154">
        <f t="shared" si="17"/>
        <v>-6.200000000000018E-2</v>
      </c>
      <c r="J243">
        <f t="shared" si="15"/>
        <v>0.75</v>
      </c>
    </row>
    <row r="244" spans="8:10" x14ac:dyDescent="0.25">
      <c r="H244" s="154">
        <f t="shared" si="17"/>
        <v>-6.3000000000000181E-2</v>
      </c>
      <c r="I244" s="154">
        <f t="shared" si="17"/>
        <v>-6.3000000000000181E-2</v>
      </c>
      <c r="J244">
        <f t="shared" si="15"/>
        <v>0.75</v>
      </c>
    </row>
    <row r="245" spans="8:10" x14ac:dyDescent="0.25">
      <c r="H245" s="154">
        <f t="shared" si="17"/>
        <v>-6.4000000000000182E-2</v>
      </c>
      <c r="I245" s="154">
        <f t="shared" si="17"/>
        <v>-6.4000000000000182E-2</v>
      </c>
      <c r="J245">
        <f t="shared" si="15"/>
        <v>0.75</v>
      </c>
    </row>
    <row r="246" spans="8:10" x14ac:dyDescent="0.25">
      <c r="H246" s="154">
        <f t="shared" si="17"/>
        <v>-6.5000000000000183E-2</v>
      </c>
      <c r="I246" s="154">
        <f t="shared" si="17"/>
        <v>-6.5000000000000183E-2</v>
      </c>
      <c r="J246">
        <f t="shared" si="15"/>
        <v>0.75</v>
      </c>
    </row>
    <row r="247" spans="8:10" x14ac:dyDescent="0.25">
      <c r="H247" s="154">
        <f t="shared" si="17"/>
        <v>-6.6000000000000184E-2</v>
      </c>
      <c r="I247" s="154">
        <f t="shared" si="17"/>
        <v>-6.6000000000000184E-2</v>
      </c>
      <c r="J247">
        <f t="shared" si="15"/>
        <v>0.75</v>
      </c>
    </row>
    <row r="248" spans="8:10" x14ac:dyDescent="0.25">
      <c r="H248" s="154">
        <f t="shared" si="17"/>
        <v>-6.7000000000000184E-2</v>
      </c>
      <c r="I248" s="154">
        <f t="shared" si="17"/>
        <v>-6.7000000000000184E-2</v>
      </c>
      <c r="J248">
        <f t="shared" si="15"/>
        <v>0.75</v>
      </c>
    </row>
    <row r="249" spans="8:10" x14ac:dyDescent="0.25">
      <c r="H249" s="154">
        <f t="shared" si="17"/>
        <v>-6.8000000000000185E-2</v>
      </c>
      <c r="I249" s="154">
        <f t="shared" si="17"/>
        <v>-6.8000000000000185E-2</v>
      </c>
      <c r="J249">
        <f t="shared" si="15"/>
        <v>0.75</v>
      </c>
    </row>
    <row r="250" spans="8:10" x14ac:dyDescent="0.25">
      <c r="H250" s="154">
        <f t="shared" si="17"/>
        <v>-6.9000000000000186E-2</v>
      </c>
      <c r="I250" s="154">
        <f t="shared" si="17"/>
        <v>-6.9000000000000186E-2</v>
      </c>
      <c r="J250">
        <f t="shared" si="15"/>
        <v>0.75</v>
      </c>
    </row>
    <row r="251" spans="8:10" x14ac:dyDescent="0.25">
      <c r="H251" s="154">
        <f t="shared" si="17"/>
        <v>-7.0000000000000187E-2</v>
      </c>
      <c r="I251" s="154">
        <f t="shared" si="17"/>
        <v>-7.0000000000000187E-2</v>
      </c>
      <c r="J251">
        <f t="shared" si="15"/>
        <v>0.75</v>
      </c>
    </row>
    <row r="252" spans="8:10" x14ac:dyDescent="0.25">
      <c r="H252" s="154">
        <f t="shared" si="17"/>
        <v>-7.1000000000000188E-2</v>
      </c>
      <c r="I252" s="154">
        <f t="shared" si="17"/>
        <v>-7.1000000000000188E-2</v>
      </c>
      <c r="J252">
        <f t="shared" si="15"/>
        <v>0.75</v>
      </c>
    </row>
    <row r="253" spans="8:10" x14ac:dyDescent="0.25">
      <c r="H253" s="154">
        <f t="shared" si="17"/>
        <v>-7.2000000000000189E-2</v>
      </c>
      <c r="I253" s="154">
        <f t="shared" si="17"/>
        <v>-7.2000000000000189E-2</v>
      </c>
      <c r="J253">
        <f t="shared" si="15"/>
        <v>0.75</v>
      </c>
    </row>
    <row r="254" spans="8:10" x14ac:dyDescent="0.25">
      <c r="H254" s="154">
        <f t="shared" si="17"/>
        <v>-7.300000000000019E-2</v>
      </c>
      <c r="I254" s="154">
        <f t="shared" si="17"/>
        <v>-7.300000000000019E-2</v>
      </c>
      <c r="J254">
        <f t="shared" si="15"/>
        <v>0.75</v>
      </c>
    </row>
    <row r="255" spans="8:10" x14ac:dyDescent="0.25">
      <c r="H255" s="154">
        <f t="shared" si="17"/>
        <v>-7.4000000000000191E-2</v>
      </c>
      <c r="I255" s="154">
        <f t="shared" si="17"/>
        <v>-7.4000000000000191E-2</v>
      </c>
      <c r="J255">
        <f t="shared" si="15"/>
        <v>0.75</v>
      </c>
    </row>
    <row r="256" spans="8:10" x14ac:dyDescent="0.25">
      <c r="H256" s="154">
        <f t="shared" si="17"/>
        <v>-7.5000000000000192E-2</v>
      </c>
      <c r="I256" s="154">
        <f t="shared" si="17"/>
        <v>-7.5000000000000192E-2</v>
      </c>
      <c r="J256">
        <f t="shared" si="15"/>
        <v>0.75</v>
      </c>
    </row>
    <row r="257" spans="8:10" x14ac:dyDescent="0.25">
      <c r="H257" s="154">
        <f t="shared" ref="H257:I272" si="18">H256-0.001</f>
        <v>-7.6000000000000192E-2</v>
      </c>
      <c r="I257" s="154">
        <f t="shared" si="18"/>
        <v>-7.6000000000000192E-2</v>
      </c>
      <c r="J257">
        <f t="shared" si="15"/>
        <v>0.75</v>
      </c>
    </row>
    <row r="258" spans="8:10" x14ac:dyDescent="0.25">
      <c r="H258" s="154">
        <f t="shared" si="18"/>
        <v>-7.7000000000000193E-2</v>
      </c>
      <c r="I258" s="154">
        <f t="shared" si="18"/>
        <v>-7.7000000000000193E-2</v>
      </c>
      <c r="J258">
        <f t="shared" si="15"/>
        <v>0.75</v>
      </c>
    </row>
    <row r="259" spans="8:10" x14ac:dyDescent="0.25">
      <c r="H259" s="154">
        <f t="shared" si="18"/>
        <v>-7.8000000000000194E-2</v>
      </c>
      <c r="I259" s="154">
        <f t="shared" si="18"/>
        <v>-7.8000000000000194E-2</v>
      </c>
      <c r="J259">
        <f t="shared" si="15"/>
        <v>0.75</v>
      </c>
    </row>
    <row r="260" spans="8:10" x14ac:dyDescent="0.25">
      <c r="H260" s="154">
        <f t="shared" si="18"/>
        <v>-7.9000000000000195E-2</v>
      </c>
      <c r="I260" s="154">
        <f t="shared" si="18"/>
        <v>-7.9000000000000195E-2</v>
      </c>
      <c r="J260">
        <f t="shared" si="15"/>
        <v>0.75</v>
      </c>
    </row>
    <row r="261" spans="8:10" x14ac:dyDescent="0.25">
      <c r="H261" s="154">
        <f t="shared" si="18"/>
        <v>-8.0000000000000196E-2</v>
      </c>
      <c r="I261" s="154">
        <f t="shared" si="18"/>
        <v>-8.0000000000000196E-2</v>
      </c>
      <c r="J261">
        <f t="shared" si="15"/>
        <v>0.75</v>
      </c>
    </row>
    <row r="262" spans="8:10" x14ac:dyDescent="0.25">
      <c r="H262" s="154">
        <f t="shared" si="18"/>
        <v>-8.1000000000000197E-2</v>
      </c>
      <c r="I262" s="154">
        <f t="shared" si="18"/>
        <v>-8.1000000000000197E-2</v>
      </c>
      <c r="J262">
        <f t="shared" si="15"/>
        <v>0.75</v>
      </c>
    </row>
    <row r="263" spans="8:10" x14ac:dyDescent="0.25">
      <c r="H263" s="154">
        <f t="shared" si="18"/>
        <v>-8.2000000000000198E-2</v>
      </c>
      <c r="I263" s="154">
        <f t="shared" si="18"/>
        <v>-8.2000000000000198E-2</v>
      </c>
      <c r="J263">
        <f t="shared" si="15"/>
        <v>0.75</v>
      </c>
    </row>
    <row r="264" spans="8:10" x14ac:dyDescent="0.25">
      <c r="H264" s="154">
        <f t="shared" si="18"/>
        <v>-8.3000000000000199E-2</v>
      </c>
      <c r="I264" s="154">
        <f t="shared" si="18"/>
        <v>-8.3000000000000199E-2</v>
      </c>
      <c r="J264">
        <f t="shared" si="15"/>
        <v>0.75</v>
      </c>
    </row>
    <row r="265" spans="8:10" x14ac:dyDescent="0.25">
      <c r="H265" s="154">
        <f t="shared" si="18"/>
        <v>-8.40000000000002E-2</v>
      </c>
      <c r="I265" s="154">
        <f t="shared" si="18"/>
        <v>-8.40000000000002E-2</v>
      </c>
      <c r="J265">
        <f t="shared" si="15"/>
        <v>0.75</v>
      </c>
    </row>
    <row r="266" spans="8:10" x14ac:dyDescent="0.25">
      <c r="H266" s="154">
        <f t="shared" si="18"/>
        <v>-8.50000000000002E-2</v>
      </c>
      <c r="I266" s="154">
        <f t="shared" si="18"/>
        <v>-8.50000000000002E-2</v>
      </c>
      <c r="J266">
        <f t="shared" si="15"/>
        <v>0.75</v>
      </c>
    </row>
    <row r="267" spans="8:10" x14ac:dyDescent="0.25">
      <c r="H267" s="154">
        <f t="shared" si="18"/>
        <v>-8.6000000000000201E-2</v>
      </c>
      <c r="I267" s="154">
        <f t="shared" si="18"/>
        <v>-8.6000000000000201E-2</v>
      </c>
      <c r="J267">
        <f t="shared" si="15"/>
        <v>0.75</v>
      </c>
    </row>
    <row r="268" spans="8:10" x14ac:dyDescent="0.25">
      <c r="H268" s="154">
        <f t="shared" si="18"/>
        <v>-8.7000000000000202E-2</v>
      </c>
      <c r="I268" s="154">
        <f t="shared" si="18"/>
        <v>-8.7000000000000202E-2</v>
      </c>
      <c r="J268">
        <f t="shared" si="15"/>
        <v>0.75</v>
      </c>
    </row>
    <row r="269" spans="8:10" x14ac:dyDescent="0.25">
      <c r="H269" s="154">
        <f t="shared" si="18"/>
        <v>-8.8000000000000203E-2</v>
      </c>
      <c r="I269" s="154">
        <f t="shared" si="18"/>
        <v>-8.8000000000000203E-2</v>
      </c>
      <c r="J269">
        <f t="shared" si="15"/>
        <v>0.75</v>
      </c>
    </row>
    <row r="270" spans="8:10" x14ac:dyDescent="0.25">
      <c r="H270" s="154">
        <f t="shared" si="18"/>
        <v>-8.9000000000000204E-2</v>
      </c>
      <c r="I270" s="154">
        <f t="shared" si="18"/>
        <v>-8.9000000000000204E-2</v>
      </c>
      <c r="J270">
        <f t="shared" si="15"/>
        <v>0.75</v>
      </c>
    </row>
    <row r="271" spans="8:10" x14ac:dyDescent="0.25">
      <c r="H271" s="154">
        <f t="shared" si="18"/>
        <v>-9.0000000000000205E-2</v>
      </c>
      <c r="I271" s="154">
        <f t="shared" si="18"/>
        <v>-9.0000000000000205E-2</v>
      </c>
      <c r="J271">
        <f t="shared" si="15"/>
        <v>0.75</v>
      </c>
    </row>
    <row r="272" spans="8:10" x14ac:dyDescent="0.25">
      <c r="H272" s="154">
        <f t="shared" si="18"/>
        <v>-9.1000000000000206E-2</v>
      </c>
      <c r="I272" s="154">
        <f t="shared" si="18"/>
        <v>-9.1000000000000206E-2</v>
      </c>
      <c r="J272">
        <f t="shared" si="15"/>
        <v>0.75</v>
      </c>
    </row>
    <row r="273" spans="8:10" x14ac:dyDescent="0.25">
      <c r="H273" s="154">
        <f t="shared" ref="H273:I288" si="19">H272-0.001</f>
        <v>-9.2000000000000207E-2</v>
      </c>
      <c r="I273" s="154">
        <f t="shared" si="19"/>
        <v>-9.2000000000000207E-2</v>
      </c>
      <c r="J273">
        <f t="shared" si="15"/>
        <v>0.75</v>
      </c>
    </row>
    <row r="274" spans="8:10" x14ac:dyDescent="0.25">
      <c r="H274" s="154">
        <f t="shared" si="19"/>
        <v>-9.3000000000000208E-2</v>
      </c>
      <c r="I274" s="154">
        <f t="shared" si="19"/>
        <v>-9.3000000000000208E-2</v>
      </c>
      <c r="J274">
        <f t="shared" si="15"/>
        <v>0.75</v>
      </c>
    </row>
    <row r="275" spans="8:10" x14ac:dyDescent="0.25">
      <c r="H275" s="154">
        <f t="shared" si="19"/>
        <v>-9.4000000000000208E-2</v>
      </c>
      <c r="I275" s="154">
        <f t="shared" si="19"/>
        <v>-9.4000000000000208E-2</v>
      </c>
      <c r="J275">
        <f t="shared" si="15"/>
        <v>0.75</v>
      </c>
    </row>
    <row r="276" spans="8:10" x14ac:dyDescent="0.25">
      <c r="H276" s="154">
        <f t="shared" si="19"/>
        <v>-9.5000000000000209E-2</v>
      </c>
      <c r="I276" s="154">
        <f t="shared" si="19"/>
        <v>-9.5000000000000209E-2</v>
      </c>
      <c r="J276">
        <f t="shared" si="15"/>
        <v>0.75</v>
      </c>
    </row>
    <row r="277" spans="8:10" x14ac:dyDescent="0.25">
      <c r="H277" s="154">
        <f t="shared" si="19"/>
        <v>-9.600000000000021E-2</v>
      </c>
      <c r="I277" s="154">
        <f t="shared" si="19"/>
        <v>-9.600000000000021E-2</v>
      </c>
      <c r="J277">
        <f t="shared" si="15"/>
        <v>0.75</v>
      </c>
    </row>
    <row r="278" spans="8:10" x14ac:dyDescent="0.25">
      <c r="H278" s="154">
        <f t="shared" si="19"/>
        <v>-9.7000000000000211E-2</v>
      </c>
      <c r="I278" s="154">
        <f t="shared" si="19"/>
        <v>-9.7000000000000211E-2</v>
      </c>
      <c r="J278">
        <f t="shared" si="15"/>
        <v>0.75</v>
      </c>
    </row>
    <row r="279" spans="8:10" x14ac:dyDescent="0.25">
      <c r="H279" s="154">
        <f t="shared" si="19"/>
        <v>-9.8000000000000212E-2</v>
      </c>
      <c r="I279" s="154">
        <f t="shared" si="19"/>
        <v>-9.8000000000000212E-2</v>
      </c>
      <c r="J279">
        <f t="shared" si="15"/>
        <v>0.75</v>
      </c>
    </row>
    <row r="280" spans="8:10" x14ac:dyDescent="0.25">
      <c r="H280" s="154">
        <f t="shared" si="19"/>
        <v>-9.9000000000000213E-2</v>
      </c>
      <c r="I280" s="154">
        <f t="shared" si="19"/>
        <v>-9.9000000000000213E-2</v>
      </c>
      <c r="J280">
        <f t="shared" si="15"/>
        <v>0.75</v>
      </c>
    </row>
    <row r="281" spans="8:10" x14ac:dyDescent="0.25">
      <c r="H281" s="154">
        <f t="shared" si="19"/>
        <v>-0.10000000000000021</v>
      </c>
      <c r="I281" s="154">
        <f t="shared" si="19"/>
        <v>-0.10000000000000021</v>
      </c>
      <c r="J281">
        <f t="shared" si="15"/>
        <v>0.75</v>
      </c>
    </row>
    <row r="282" spans="8:10" x14ac:dyDescent="0.25">
      <c r="H282" s="154">
        <f t="shared" si="19"/>
        <v>-0.10100000000000021</v>
      </c>
      <c r="I282" s="154">
        <f t="shared" si="19"/>
        <v>-0.10100000000000021</v>
      </c>
      <c r="J282">
        <f t="shared" si="15"/>
        <v>0.75</v>
      </c>
    </row>
    <row r="283" spans="8:10" x14ac:dyDescent="0.25">
      <c r="H283" s="154">
        <f t="shared" si="19"/>
        <v>-0.10200000000000022</v>
      </c>
      <c r="I283" s="154">
        <f t="shared" si="19"/>
        <v>-0.10200000000000022</v>
      </c>
      <c r="J283">
        <f t="shared" si="15"/>
        <v>0.75</v>
      </c>
    </row>
    <row r="284" spans="8:10" x14ac:dyDescent="0.25">
      <c r="H284" s="154">
        <f t="shared" si="19"/>
        <v>-0.10300000000000022</v>
      </c>
      <c r="I284" s="154">
        <f t="shared" si="19"/>
        <v>-0.10300000000000022</v>
      </c>
      <c r="J284">
        <f t="shared" si="15"/>
        <v>0.75</v>
      </c>
    </row>
    <row r="285" spans="8:10" x14ac:dyDescent="0.25">
      <c r="H285" s="154">
        <f t="shared" si="19"/>
        <v>-0.10400000000000022</v>
      </c>
      <c r="I285" s="154">
        <f t="shared" si="19"/>
        <v>-0.10400000000000022</v>
      </c>
      <c r="J285">
        <f t="shared" si="15"/>
        <v>0.75</v>
      </c>
    </row>
    <row r="286" spans="8:10" x14ac:dyDescent="0.25">
      <c r="H286" s="154">
        <f t="shared" si="19"/>
        <v>-0.10500000000000022</v>
      </c>
      <c r="I286" s="154">
        <f t="shared" si="19"/>
        <v>-0.10500000000000022</v>
      </c>
      <c r="J286">
        <f t="shared" si="15"/>
        <v>0.75</v>
      </c>
    </row>
    <row r="287" spans="8:10" x14ac:dyDescent="0.25">
      <c r="H287" s="154">
        <f t="shared" si="19"/>
        <v>-0.10600000000000022</v>
      </c>
      <c r="I287" s="154">
        <f t="shared" si="19"/>
        <v>-0.10600000000000022</v>
      </c>
      <c r="J287">
        <f t="shared" si="15"/>
        <v>0.75</v>
      </c>
    </row>
    <row r="288" spans="8:10" x14ac:dyDescent="0.25">
      <c r="H288" s="154">
        <f t="shared" si="19"/>
        <v>-0.10700000000000022</v>
      </c>
      <c r="I288" s="154">
        <f t="shared" si="19"/>
        <v>-0.10700000000000022</v>
      </c>
      <c r="J288">
        <f t="shared" ref="J288:J351" si="20">J287</f>
        <v>0.75</v>
      </c>
    </row>
    <row r="289" spans="8:10" x14ac:dyDescent="0.25">
      <c r="H289" s="154">
        <f t="shared" ref="H289:I304" si="21">H288-0.001</f>
        <v>-0.10800000000000022</v>
      </c>
      <c r="I289" s="154">
        <f t="shared" si="21"/>
        <v>-0.10800000000000022</v>
      </c>
      <c r="J289">
        <f t="shared" si="20"/>
        <v>0.75</v>
      </c>
    </row>
    <row r="290" spans="8:10" x14ac:dyDescent="0.25">
      <c r="H290" s="154">
        <f t="shared" si="21"/>
        <v>-0.10900000000000022</v>
      </c>
      <c r="I290" s="154">
        <f t="shared" si="21"/>
        <v>-0.10900000000000022</v>
      </c>
      <c r="J290">
        <f t="shared" si="20"/>
        <v>0.75</v>
      </c>
    </row>
    <row r="291" spans="8:10" x14ac:dyDescent="0.25">
      <c r="H291" s="154">
        <f t="shared" si="21"/>
        <v>-0.11000000000000022</v>
      </c>
      <c r="I291" s="154">
        <f t="shared" si="21"/>
        <v>-0.11000000000000022</v>
      </c>
      <c r="J291">
        <f t="shared" si="20"/>
        <v>0.75</v>
      </c>
    </row>
    <row r="292" spans="8:10" x14ac:dyDescent="0.25">
      <c r="H292" s="154">
        <f t="shared" si="21"/>
        <v>-0.11100000000000022</v>
      </c>
      <c r="I292" s="154">
        <f t="shared" si="21"/>
        <v>-0.11100000000000022</v>
      </c>
      <c r="J292">
        <f t="shared" si="20"/>
        <v>0.75</v>
      </c>
    </row>
    <row r="293" spans="8:10" x14ac:dyDescent="0.25">
      <c r="H293" s="154">
        <f t="shared" si="21"/>
        <v>-0.11200000000000022</v>
      </c>
      <c r="I293" s="154">
        <f t="shared" si="21"/>
        <v>-0.11200000000000022</v>
      </c>
      <c r="J293">
        <f t="shared" si="20"/>
        <v>0.75</v>
      </c>
    </row>
    <row r="294" spans="8:10" x14ac:dyDescent="0.25">
      <c r="H294" s="154">
        <f t="shared" si="21"/>
        <v>-0.11300000000000023</v>
      </c>
      <c r="I294" s="154">
        <f t="shared" si="21"/>
        <v>-0.11300000000000023</v>
      </c>
      <c r="J294">
        <f t="shared" si="20"/>
        <v>0.75</v>
      </c>
    </row>
    <row r="295" spans="8:10" x14ac:dyDescent="0.25">
      <c r="H295" s="154">
        <f t="shared" si="21"/>
        <v>-0.11400000000000023</v>
      </c>
      <c r="I295" s="154">
        <f t="shared" si="21"/>
        <v>-0.11400000000000023</v>
      </c>
      <c r="J295">
        <f t="shared" si="20"/>
        <v>0.75</v>
      </c>
    </row>
    <row r="296" spans="8:10" x14ac:dyDescent="0.25">
      <c r="H296" s="154">
        <f t="shared" si="21"/>
        <v>-0.11500000000000023</v>
      </c>
      <c r="I296" s="154">
        <f t="shared" si="21"/>
        <v>-0.11500000000000023</v>
      </c>
      <c r="J296">
        <f t="shared" si="20"/>
        <v>0.75</v>
      </c>
    </row>
    <row r="297" spans="8:10" x14ac:dyDescent="0.25">
      <c r="H297" s="154">
        <f t="shared" si="21"/>
        <v>-0.11600000000000023</v>
      </c>
      <c r="I297" s="154">
        <f t="shared" si="21"/>
        <v>-0.11600000000000023</v>
      </c>
      <c r="J297">
        <f t="shared" si="20"/>
        <v>0.75</v>
      </c>
    </row>
    <row r="298" spans="8:10" x14ac:dyDescent="0.25">
      <c r="H298" s="154">
        <f t="shared" si="21"/>
        <v>-0.11700000000000023</v>
      </c>
      <c r="I298" s="154">
        <f t="shared" si="21"/>
        <v>-0.11700000000000023</v>
      </c>
      <c r="J298">
        <f t="shared" si="20"/>
        <v>0.75</v>
      </c>
    </row>
    <row r="299" spans="8:10" x14ac:dyDescent="0.25">
      <c r="H299" s="154">
        <f t="shared" si="21"/>
        <v>-0.11800000000000023</v>
      </c>
      <c r="I299" s="154">
        <f t="shared" si="21"/>
        <v>-0.11800000000000023</v>
      </c>
      <c r="J299">
        <f t="shared" si="20"/>
        <v>0.75</v>
      </c>
    </row>
    <row r="300" spans="8:10" x14ac:dyDescent="0.25">
      <c r="H300" s="154">
        <f t="shared" si="21"/>
        <v>-0.11900000000000023</v>
      </c>
      <c r="I300" s="154">
        <f t="shared" si="21"/>
        <v>-0.11900000000000023</v>
      </c>
      <c r="J300">
        <f t="shared" si="20"/>
        <v>0.75</v>
      </c>
    </row>
    <row r="301" spans="8:10" x14ac:dyDescent="0.25">
      <c r="H301" s="154">
        <f t="shared" si="21"/>
        <v>-0.12000000000000023</v>
      </c>
      <c r="I301" s="154">
        <f t="shared" si="21"/>
        <v>-0.12000000000000023</v>
      </c>
      <c r="J301">
        <f t="shared" si="20"/>
        <v>0.75</v>
      </c>
    </row>
    <row r="302" spans="8:10" x14ac:dyDescent="0.25">
      <c r="H302" s="154">
        <f t="shared" si="21"/>
        <v>-0.12100000000000023</v>
      </c>
      <c r="I302" s="154">
        <f t="shared" si="21"/>
        <v>-0.12100000000000023</v>
      </c>
      <c r="J302">
        <f t="shared" si="20"/>
        <v>0.75</v>
      </c>
    </row>
    <row r="303" spans="8:10" x14ac:dyDescent="0.25">
      <c r="H303" s="154">
        <f t="shared" si="21"/>
        <v>-0.12200000000000023</v>
      </c>
      <c r="I303" s="154">
        <f t="shared" si="21"/>
        <v>-0.12200000000000023</v>
      </c>
      <c r="J303">
        <f t="shared" si="20"/>
        <v>0.75</v>
      </c>
    </row>
    <row r="304" spans="8:10" x14ac:dyDescent="0.25">
      <c r="H304" s="154">
        <f t="shared" si="21"/>
        <v>-0.12300000000000023</v>
      </c>
      <c r="I304" s="154">
        <f t="shared" si="21"/>
        <v>-0.12300000000000023</v>
      </c>
      <c r="J304">
        <f t="shared" si="20"/>
        <v>0.75</v>
      </c>
    </row>
    <row r="305" spans="8:10" x14ac:dyDescent="0.25">
      <c r="H305" s="154">
        <f t="shared" ref="H305:I320" si="22">H304-0.001</f>
        <v>-0.12400000000000024</v>
      </c>
      <c r="I305" s="154">
        <f t="shared" si="22"/>
        <v>-0.12400000000000024</v>
      </c>
      <c r="J305">
        <f t="shared" si="20"/>
        <v>0.75</v>
      </c>
    </row>
    <row r="306" spans="8:10" x14ac:dyDescent="0.25">
      <c r="H306" s="154">
        <f t="shared" si="22"/>
        <v>-0.12500000000000022</v>
      </c>
      <c r="I306" s="154">
        <f t="shared" si="22"/>
        <v>-0.12500000000000022</v>
      </c>
      <c r="J306">
        <f t="shared" si="20"/>
        <v>0.75</v>
      </c>
    </row>
    <row r="307" spans="8:10" x14ac:dyDescent="0.25">
      <c r="H307" s="154">
        <f t="shared" si="22"/>
        <v>-0.12600000000000022</v>
      </c>
      <c r="I307" s="154">
        <f t="shared" si="22"/>
        <v>-0.12600000000000022</v>
      </c>
      <c r="J307">
        <f t="shared" si="20"/>
        <v>0.75</v>
      </c>
    </row>
    <row r="308" spans="8:10" x14ac:dyDescent="0.25">
      <c r="H308" s="154">
        <f t="shared" si="22"/>
        <v>-0.12700000000000022</v>
      </c>
      <c r="I308" s="154">
        <f t="shared" si="22"/>
        <v>-0.12700000000000022</v>
      </c>
      <c r="J308">
        <f t="shared" si="20"/>
        <v>0.75</v>
      </c>
    </row>
    <row r="309" spans="8:10" x14ac:dyDescent="0.25">
      <c r="H309" s="154">
        <f t="shared" si="22"/>
        <v>-0.12800000000000022</v>
      </c>
      <c r="I309" s="154">
        <f t="shared" si="22"/>
        <v>-0.12800000000000022</v>
      </c>
      <c r="J309">
        <f t="shared" si="20"/>
        <v>0.75</v>
      </c>
    </row>
    <row r="310" spans="8:10" x14ac:dyDescent="0.25">
      <c r="H310" s="154">
        <f t="shared" si="22"/>
        <v>-0.12900000000000023</v>
      </c>
      <c r="I310" s="154">
        <f t="shared" si="22"/>
        <v>-0.12900000000000023</v>
      </c>
      <c r="J310">
        <f t="shared" si="20"/>
        <v>0.75</v>
      </c>
    </row>
    <row r="311" spans="8:10" x14ac:dyDescent="0.25">
      <c r="H311" s="154">
        <f t="shared" si="22"/>
        <v>-0.13000000000000023</v>
      </c>
      <c r="I311" s="154">
        <f t="shared" si="22"/>
        <v>-0.13000000000000023</v>
      </c>
      <c r="J311">
        <f t="shared" si="20"/>
        <v>0.75</v>
      </c>
    </row>
    <row r="312" spans="8:10" x14ac:dyDescent="0.25">
      <c r="H312" s="154">
        <f t="shared" si="22"/>
        <v>-0.13100000000000023</v>
      </c>
      <c r="I312" s="154">
        <f t="shared" si="22"/>
        <v>-0.13100000000000023</v>
      </c>
      <c r="J312">
        <f t="shared" si="20"/>
        <v>0.75</v>
      </c>
    </row>
    <row r="313" spans="8:10" x14ac:dyDescent="0.25">
      <c r="H313" s="154">
        <f t="shared" si="22"/>
        <v>-0.13200000000000023</v>
      </c>
      <c r="I313" s="154">
        <f t="shared" si="22"/>
        <v>-0.13200000000000023</v>
      </c>
      <c r="J313">
        <f t="shared" si="20"/>
        <v>0.75</v>
      </c>
    </row>
    <row r="314" spans="8:10" x14ac:dyDescent="0.25">
      <c r="H314" s="154">
        <f t="shared" si="22"/>
        <v>-0.13300000000000023</v>
      </c>
      <c r="I314" s="154">
        <f t="shared" si="22"/>
        <v>-0.13300000000000023</v>
      </c>
      <c r="J314">
        <f t="shared" si="20"/>
        <v>0.75</v>
      </c>
    </row>
    <row r="315" spans="8:10" x14ac:dyDescent="0.25">
      <c r="H315" s="154">
        <f t="shared" si="22"/>
        <v>-0.13400000000000023</v>
      </c>
      <c r="I315" s="154">
        <f t="shared" si="22"/>
        <v>-0.13400000000000023</v>
      </c>
      <c r="J315">
        <f t="shared" si="20"/>
        <v>0.75</v>
      </c>
    </row>
    <row r="316" spans="8:10" x14ac:dyDescent="0.25">
      <c r="H316" s="154">
        <f t="shared" si="22"/>
        <v>-0.13500000000000023</v>
      </c>
      <c r="I316" s="154">
        <f t="shared" si="22"/>
        <v>-0.13500000000000023</v>
      </c>
      <c r="J316">
        <f t="shared" si="20"/>
        <v>0.75</v>
      </c>
    </row>
    <row r="317" spans="8:10" x14ac:dyDescent="0.25">
      <c r="H317" s="154">
        <f t="shared" si="22"/>
        <v>-0.13600000000000023</v>
      </c>
      <c r="I317" s="154">
        <f t="shared" si="22"/>
        <v>-0.13600000000000023</v>
      </c>
      <c r="J317">
        <f t="shared" si="20"/>
        <v>0.75</v>
      </c>
    </row>
    <row r="318" spans="8:10" x14ac:dyDescent="0.25">
      <c r="H318" s="154">
        <f t="shared" si="22"/>
        <v>-0.13700000000000023</v>
      </c>
      <c r="I318" s="154">
        <f t="shared" si="22"/>
        <v>-0.13700000000000023</v>
      </c>
      <c r="J318">
        <f t="shared" si="20"/>
        <v>0.75</v>
      </c>
    </row>
    <row r="319" spans="8:10" x14ac:dyDescent="0.25">
      <c r="H319" s="154">
        <f t="shared" si="22"/>
        <v>-0.13800000000000023</v>
      </c>
      <c r="I319" s="154">
        <f t="shared" si="22"/>
        <v>-0.13800000000000023</v>
      </c>
      <c r="J319">
        <f t="shared" si="20"/>
        <v>0.75</v>
      </c>
    </row>
    <row r="320" spans="8:10" x14ac:dyDescent="0.25">
      <c r="H320" s="154">
        <f t="shared" si="22"/>
        <v>-0.13900000000000023</v>
      </c>
      <c r="I320" s="154">
        <f t="shared" si="22"/>
        <v>-0.13900000000000023</v>
      </c>
      <c r="J320">
        <f t="shared" si="20"/>
        <v>0.75</v>
      </c>
    </row>
    <row r="321" spans="8:10" x14ac:dyDescent="0.25">
      <c r="H321" s="154">
        <f>H320-0.001</f>
        <v>-0.14000000000000024</v>
      </c>
      <c r="I321" s="154">
        <f>I320-0.001</f>
        <v>-0.14000000000000024</v>
      </c>
      <c r="J321">
        <f>J320</f>
        <v>0.75</v>
      </c>
    </row>
    <row r="322" spans="8:10" x14ac:dyDescent="0.25">
      <c r="H322" s="154">
        <f t="shared" ref="H322:I337" si="23">H321-0.001</f>
        <v>-0.14100000000000024</v>
      </c>
      <c r="I322" s="154">
        <f t="shared" si="23"/>
        <v>-0.14100000000000024</v>
      </c>
      <c r="J322">
        <f t="shared" si="20"/>
        <v>0.75</v>
      </c>
    </row>
    <row r="323" spans="8:10" x14ac:dyDescent="0.25">
      <c r="H323" s="154">
        <f t="shared" si="23"/>
        <v>-0.14200000000000024</v>
      </c>
      <c r="I323" s="154">
        <f t="shared" si="23"/>
        <v>-0.14200000000000024</v>
      </c>
      <c r="J323">
        <f t="shared" si="20"/>
        <v>0.75</v>
      </c>
    </row>
    <row r="324" spans="8:10" x14ac:dyDescent="0.25">
      <c r="H324" s="154">
        <f t="shared" si="23"/>
        <v>-0.14300000000000024</v>
      </c>
      <c r="I324" s="154">
        <f t="shared" si="23"/>
        <v>-0.14300000000000024</v>
      </c>
      <c r="J324">
        <f t="shared" si="20"/>
        <v>0.75</v>
      </c>
    </row>
    <row r="325" spans="8:10" x14ac:dyDescent="0.25">
      <c r="H325" s="154">
        <f t="shared" si="23"/>
        <v>-0.14400000000000024</v>
      </c>
      <c r="I325" s="154">
        <f t="shared" si="23"/>
        <v>-0.14400000000000024</v>
      </c>
      <c r="J325">
        <f t="shared" si="20"/>
        <v>0.75</v>
      </c>
    </row>
    <row r="326" spans="8:10" x14ac:dyDescent="0.25">
      <c r="H326" s="154">
        <f t="shared" si="23"/>
        <v>-0.14500000000000024</v>
      </c>
      <c r="I326" s="154">
        <f t="shared" si="23"/>
        <v>-0.14500000000000024</v>
      </c>
      <c r="J326">
        <f t="shared" si="20"/>
        <v>0.75</v>
      </c>
    </row>
    <row r="327" spans="8:10" x14ac:dyDescent="0.25">
      <c r="H327" s="154">
        <f t="shared" si="23"/>
        <v>-0.14600000000000024</v>
      </c>
      <c r="I327" s="154">
        <f t="shared" si="23"/>
        <v>-0.14600000000000024</v>
      </c>
      <c r="J327">
        <f t="shared" si="20"/>
        <v>0.75</v>
      </c>
    </row>
    <row r="328" spans="8:10" x14ac:dyDescent="0.25">
      <c r="H328" s="154">
        <f t="shared" si="23"/>
        <v>-0.14700000000000024</v>
      </c>
      <c r="I328" s="154">
        <f t="shared" si="23"/>
        <v>-0.14700000000000024</v>
      </c>
      <c r="J328">
        <f t="shared" si="20"/>
        <v>0.75</v>
      </c>
    </row>
    <row r="329" spans="8:10" x14ac:dyDescent="0.25">
      <c r="H329" s="154">
        <f t="shared" si="23"/>
        <v>-0.14800000000000024</v>
      </c>
      <c r="I329" s="154">
        <f t="shared" si="23"/>
        <v>-0.14800000000000024</v>
      </c>
      <c r="J329">
        <f t="shared" si="20"/>
        <v>0.75</v>
      </c>
    </row>
    <row r="330" spans="8:10" x14ac:dyDescent="0.25">
      <c r="H330" s="154">
        <f t="shared" si="23"/>
        <v>-0.14900000000000024</v>
      </c>
      <c r="I330" s="154">
        <f t="shared" si="23"/>
        <v>-0.14900000000000024</v>
      </c>
      <c r="J330">
        <f t="shared" si="20"/>
        <v>0.75</v>
      </c>
    </row>
    <row r="331" spans="8:10" x14ac:dyDescent="0.25">
      <c r="H331" s="154">
        <f t="shared" si="23"/>
        <v>-0.15000000000000024</v>
      </c>
      <c r="I331" s="154">
        <f t="shared" si="23"/>
        <v>-0.15000000000000024</v>
      </c>
      <c r="J331">
        <f t="shared" si="20"/>
        <v>0.75</v>
      </c>
    </row>
    <row r="332" spans="8:10" x14ac:dyDescent="0.25">
      <c r="H332" s="154">
        <f t="shared" si="23"/>
        <v>-0.15100000000000025</v>
      </c>
      <c r="I332" s="154">
        <f t="shared" si="23"/>
        <v>-0.15100000000000025</v>
      </c>
      <c r="J332">
        <f t="shared" si="20"/>
        <v>0.75</v>
      </c>
    </row>
    <row r="333" spans="8:10" x14ac:dyDescent="0.25">
      <c r="H333" s="154">
        <f t="shared" si="23"/>
        <v>-0.15200000000000025</v>
      </c>
      <c r="I333" s="154">
        <f t="shared" si="23"/>
        <v>-0.15200000000000025</v>
      </c>
      <c r="J333">
        <f t="shared" si="20"/>
        <v>0.75</v>
      </c>
    </row>
    <row r="334" spans="8:10" x14ac:dyDescent="0.25">
      <c r="H334" s="154">
        <f t="shared" si="23"/>
        <v>-0.15300000000000025</v>
      </c>
      <c r="I334" s="154">
        <f t="shared" si="23"/>
        <v>-0.15300000000000025</v>
      </c>
      <c r="J334">
        <f t="shared" si="20"/>
        <v>0.75</v>
      </c>
    </row>
    <row r="335" spans="8:10" x14ac:dyDescent="0.25">
      <c r="H335" s="154">
        <f t="shared" si="23"/>
        <v>-0.15400000000000025</v>
      </c>
      <c r="I335" s="154">
        <f t="shared" si="23"/>
        <v>-0.15400000000000025</v>
      </c>
      <c r="J335">
        <f t="shared" si="20"/>
        <v>0.75</v>
      </c>
    </row>
    <row r="336" spans="8:10" x14ac:dyDescent="0.25">
      <c r="H336" s="154">
        <f t="shared" si="23"/>
        <v>-0.15500000000000025</v>
      </c>
      <c r="I336" s="154">
        <f t="shared" si="23"/>
        <v>-0.15500000000000025</v>
      </c>
      <c r="J336">
        <f t="shared" si="20"/>
        <v>0.75</v>
      </c>
    </row>
    <row r="337" spans="8:10" x14ac:dyDescent="0.25">
      <c r="H337" s="154">
        <f t="shared" si="23"/>
        <v>-0.15600000000000025</v>
      </c>
      <c r="I337" s="154">
        <f t="shared" si="23"/>
        <v>-0.15600000000000025</v>
      </c>
      <c r="J337">
        <f t="shared" si="20"/>
        <v>0.75</v>
      </c>
    </row>
    <row r="338" spans="8:10" x14ac:dyDescent="0.25">
      <c r="H338" s="154">
        <f t="shared" ref="H338:I352" si="24">H337-0.001</f>
        <v>-0.15700000000000025</v>
      </c>
      <c r="I338" s="154">
        <f t="shared" si="24"/>
        <v>-0.15700000000000025</v>
      </c>
      <c r="J338">
        <f t="shared" si="20"/>
        <v>0.75</v>
      </c>
    </row>
    <row r="339" spans="8:10" x14ac:dyDescent="0.25">
      <c r="H339" s="154">
        <f t="shared" si="24"/>
        <v>-0.15800000000000025</v>
      </c>
      <c r="I339" s="154">
        <f t="shared" si="24"/>
        <v>-0.15800000000000025</v>
      </c>
      <c r="J339">
        <f t="shared" si="20"/>
        <v>0.75</v>
      </c>
    </row>
    <row r="340" spans="8:10" x14ac:dyDescent="0.25">
      <c r="H340" s="154">
        <f t="shared" si="24"/>
        <v>-0.15900000000000025</v>
      </c>
      <c r="I340" s="154">
        <f t="shared" si="24"/>
        <v>-0.15900000000000025</v>
      </c>
      <c r="J340">
        <f t="shared" si="20"/>
        <v>0.75</v>
      </c>
    </row>
    <row r="341" spans="8:10" x14ac:dyDescent="0.25">
      <c r="H341" s="154">
        <f t="shared" si="24"/>
        <v>-0.16000000000000025</v>
      </c>
      <c r="I341" s="154">
        <f t="shared" si="24"/>
        <v>-0.16000000000000025</v>
      </c>
      <c r="J341">
        <f t="shared" si="20"/>
        <v>0.75</v>
      </c>
    </row>
    <row r="342" spans="8:10" x14ac:dyDescent="0.25">
      <c r="H342" s="154">
        <f t="shared" si="24"/>
        <v>-0.16100000000000025</v>
      </c>
      <c r="I342" s="154">
        <f t="shared" si="24"/>
        <v>-0.16100000000000025</v>
      </c>
      <c r="J342">
        <f t="shared" si="20"/>
        <v>0.75</v>
      </c>
    </row>
    <row r="343" spans="8:10" x14ac:dyDescent="0.25">
      <c r="H343" s="154">
        <f t="shared" si="24"/>
        <v>-0.16200000000000025</v>
      </c>
      <c r="I343" s="154">
        <f t="shared" si="24"/>
        <v>-0.16200000000000025</v>
      </c>
      <c r="J343">
        <f t="shared" si="20"/>
        <v>0.75</v>
      </c>
    </row>
    <row r="344" spans="8:10" x14ac:dyDescent="0.25">
      <c r="H344" s="154">
        <f t="shared" si="24"/>
        <v>-0.16300000000000026</v>
      </c>
      <c r="I344" s="154">
        <f t="shared" si="24"/>
        <v>-0.16300000000000026</v>
      </c>
      <c r="J344">
        <f t="shared" si="20"/>
        <v>0.75</v>
      </c>
    </row>
    <row r="345" spans="8:10" x14ac:dyDescent="0.25">
      <c r="H345" s="154">
        <f t="shared" si="24"/>
        <v>-0.16400000000000026</v>
      </c>
      <c r="I345" s="154">
        <f t="shared" si="24"/>
        <v>-0.16400000000000026</v>
      </c>
      <c r="J345">
        <f t="shared" si="20"/>
        <v>0.75</v>
      </c>
    </row>
    <row r="346" spans="8:10" x14ac:dyDescent="0.25">
      <c r="H346" s="154">
        <f t="shared" si="24"/>
        <v>-0.16500000000000026</v>
      </c>
      <c r="I346" s="154">
        <f t="shared" si="24"/>
        <v>-0.16500000000000026</v>
      </c>
      <c r="J346">
        <f t="shared" si="20"/>
        <v>0.75</v>
      </c>
    </row>
    <row r="347" spans="8:10" x14ac:dyDescent="0.25">
      <c r="H347" s="154">
        <f t="shared" si="24"/>
        <v>-0.16600000000000026</v>
      </c>
      <c r="I347" s="154">
        <f t="shared" si="24"/>
        <v>-0.16600000000000026</v>
      </c>
      <c r="J347">
        <f t="shared" si="20"/>
        <v>0.75</v>
      </c>
    </row>
    <row r="348" spans="8:10" x14ac:dyDescent="0.25">
      <c r="H348" s="154">
        <f t="shared" si="24"/>
        <v>-0.16700000000000026</v>
      </c>
      <c r="I348" s="154">
        <f t="shared" si="24"/>
        <v>-0.16700000000000026</v>
      </c>
      <c r="J348">
        <f t="shared" si="20"/>
        <v>0.75</v>
      </c>
    </row>
    <row r="349" spans="8:10" x14ac:dyDescent="0.25">
      <c r="H349" s="154">
        <f t="shared" si="24"/>
        <v>-0.16800000000000026</v>
      </c>
      <c r="I349" s="154">
        <f t="shared" si="24"/>
        <v>-0.16800000000000026</v>
      </c>
      <c r="J349">
        <f t="shared" si="20"/>
        <v>0.75</v>
      </c>
    </row>
    <row r="350" spans="8:10" x14ac:dyDescent="0.25">
      <c r="H350" s="154">
        <f t="shared" si="24"/>
        <v>-0.16900000000000026</v>
      </c>
      <c r="I350" s="154">
        <f t="shared" si="24"/>
        <v>-0.16900000000000026</v>
      </c>
      <c r="J350">
        <f t="shared" si="20"/>
        <v>0.75</v>
      </c>
    </row>
    <row r="351" spans="8:10" x14ac:dyDescent="0.25">
      <c r="H351" s="154">
        <f>H350-0.001</f>
        <v>-0.17000000000000026</v>
      </c>
      <c r="I351" s="154">
        <f t="shared" si="24"/>
        <v>-0.17000000000000026</v>
      </c>
      <c r="J351">
        <f t="shared" si="20"/>
        <v>0.75</v>
      </c>
    </row>
    <row r="352" spans="8:10" x14ac:dyDescent="0.25">
      <c r="H352" s="154">
        <f t="shared" ref="H352:I367" si="25">H351-0.001</f>
        <v>-0.17100000000000026</v>
      </c>
      <c r="I352" s="154">
        <f t="shared" si="24"/>
        <v>-0.17100000000000026</v>
      </c>
      <c r="J352">
        <f t="shared" ref="J352:J415" si="26">J351</f>
        <v>0.75</v>
      </c>
    </row>
    <row r="353" spans="8:10" x14ac:dyDescent="0.25">
      <c r="H353" s="154">
        <f t="shared" si="25"/>
        <v>-0.17200000000000026</v>
      </c>
      <c r="I353" s="154">
        <f t="shared" si="25"/>
        <v>-0.17200000000000026</v>
      </c>
      <c r="J353">
        <f t="shared" si="26"/>
        <v>0.75</v>
      </c>
    </row>
    <row r="354" spans="8:10" x14ac:dyDescent="0.25">
      <c r="H354" s="154">
        <f t="shared" si="25"/>
        <v>-0.17300000000000026</v>
      </c>
      <c r="I354" s="154">
        <f t="shared" si="25"/>
        <v>-0.17300000000000026</v>
      </c>
      <c r="J354">
        <f t="shared" si="26"/>
        <v>0.75</v>
      </c>
    </row>
    <row r="355" spans="8:10" x14ac:dyDescent="0.25">
      <c r="H355" s="154">
        <f t="shared" si="25"/>
        <v>-0.17400000000000027</v>
      </c>
      <c r="I355" s="154">
        <f t="shared" si="25"/>
        <v>-0.17400000000000027</v>
      </c>
      <c r="J355">
        <f t="shared" si="26"/>
        <v>0.75</v>
      </c>
    </row>
    <row r="356" spans="8:10" x14ac:dyDescent="0.25">
      <c r="H356" s="154">
        <f t="shared" si="25"/>
        <v>-0.17500000000000027</v>
      </c>
      <c r="I356" s="154">
        <f t="shared" si="25"/>
        <v>-0.17500000000000027</v>
      </c>
      <c r="J356">
        <f t="shared" si="26"/>
        <v>0.75</v>
      </c>
    </row>
    <row r="357" spans="8:10" x14ac:dyDescent="0.25">
      <c r="H357" s="154">
        <f t="shared" si="25"/>
        <v>-0.17600000000000027</v>
      </c>
      <c r="I357" s="154">
        <f t="shared" si="25"/>
        <v>-0.17600000000000027</v>
      </c>
      <c r="J357">
        <f t="shared" si="26"/>
        <v>0.75</v>
      </c>
    </row>
    <row r="358" spans="8:10" x14ac:dyDescent="0.25">
      <c r="H358" s="154">
        <f t="shared" si="25"/>
        <v>-0.17700000000000027</v>
      </c>
      <c r="I358" s="154">
        <f t="shared" si="25"/>
        <v>-0.17700000000000027</v>
      </c>
      <c r="J358">
        <f t="shared" si="26"/>
        <v>0.75</v>
      </c>
    </row>
    <row r="359" spans="8:10" x14ac:dyDescent="0.25">
      <c r="H359" s="154">
        <f t="shared" si="25"/>
        <v>-0.17800000000000027</v>
      </c>
      <c r="I359" s="154">
        <f t="shared" si="25"/>
        <v>-0.17800000000000027</v>
      </c>
      <c r="J359">
        <f t="shared" si="26"/>
        <v>0.75</v>
      </c>
    </row>
    <row r="360" spans="8:10" x14ac:dyDescent="0.25">
      <c r="H360" s="154">
        <f t="shared" si="25"/>
        <v>-0.17900000000000027</v>
      </c>
      <c r="I360" s="154">
        <f t="shared" si="25"/>
        <v>-0.17900000000000027</v>
      </c>
      <c r="J360">
        <f t="shared" si="26"/>
        <v>0.75</v>
      </c>
    </row>
    <row r="361" spans="8:10" x14ac:dyDescent="0.25">
      <c r="H361" s="154">
        <f t="shared" si="25"/>
        <v>-0.18000000000000027</v>
      </c>
      <c r="I361" s="154">
        <f t="shared" si="25"/>
        <v>-0.18000000000000027</v>
      </c>
      <c r="J361">
        <f t="shared" si="26"/>
        <v>0.75</v>
      </c>
    </row>
    <row r="362" spans="8:10" x14ac:dyDescent="0.25">
      <c r="H362" s="154">
        <f t="shared" si="25"/>
        <v>-0.18100000000000027</v>
      </c>
      <c r="I362" s="154">
        <f t="shared" si="25"/>
        <v>-0.18100000000000027</v>
      </c>
      <c r="J362">
        <f t="shared" si="26"/>
        <v>0.75</v>
      </c>
    </row>
    <row r="363" spans="8:10" x14ac:dyDescent="0.25">
      <c r="H363" s="154">
        <f t="shared" si="25"/>
        <v>-0.18200000000000027</v>
      </c>
      <c r="I363" s="154">
        <f t="shared" si="25"/>
        <v>-0.18200000000000027</v>
      </c>
      <c r="J363">
        <f t="shared" si="26"/>
        <v>0.75</v>
      </c>
    </row>
    <row r="364" spans="8:10" x14ac:dyDescent="0.25">
      <c r="H364" s="154">
        <f t="shared" si="25"/>
        <v>-0.18300000000000027</v>
      </c>
      <c r="I364" s="154">
        <f t="shared" si="25"/>
        <v>-0.18300000000000027</v>
      </c>
      <c r="J364">
        <f t="shared" si="26"/>
        <v>0.75</v>
      </c>
    </row>
    <row r="365" spans="8:10" x14ac:dyDescent="0.25">
      <c r="H365" s="154">
        <f t="shared" si="25"/>
        <v>-0.18400000000000027</v>
      </c>
      <c r="I365" s="154">
        <f t="shared" si="25"/>
        <v>-0.18400000000000027</v>
      </c>
      <c r="J365">
        <f t="shared" si="26"/>
        <v>0.75</v>
      </c>
    </row>
    <row r="366" spans="8:10" x14ac:dyDescent="0.25">
      <c r="H366" s="154">
        <f t="shared" si="25"/>
        <v>-0.18500000000000028</v>
      </c>
      <c r="I366" s="154">
        <f t="shared" si="25"/>
        <v>-0.18500000000000028</v>
      </c>
      <c r="J366">
        <f t="shared" si="26"/>
        <v>0.75</v>
      </c>
    </row>
    <row r="367" spans="8:10" x14ac:dyDescent="0.25">
      <c r="H367" s="154">
        <f t="shared" si="25"/>
        <v>-0.18600000000000028</v>
      </c>
      <c r="I367" s="154">
        <f t="shared" si="25"/>
        <v>-0.18600000000000028</v>
      </c>
      <c r="J367">
        <f t="shared" si="26"/>
        <v>0.75</v>
      </c>
    </row>
    <row r="368" spans="8:10" x14ac:dyDescent="0.25">
      <c r="H368" s="154">
        <f t="shared" ref="H368:I383" si="27">H367-0.001</f>
        <v>-0.18700000000000028</v>
      </c>
      <c r="I368" s="154">
        <f t="shared" si="27"/>
        <v>-0.18700000000000028</v>
      </c>
      <c r="J368">
        <f t="shared" si="26"/>
        <v>0.75</v>
      </c>
    </row>
    <row r="369" spans="8:10" x14ac:dyDescent="0.25">
      <c r="H369" s="154">
        <f t="shared" si="27"/>
        <v>-0.18800000000000028</v>
      </c>
      <c r="I369" s="154">
        <f t="shared" si="27"/>
        <v>-0.18800000000000028</v>
      </c>
      <c r="J369">
        <f t="shared" si="26"/>
        <v>0.75</v>
      </c>
    </row>
    <row r="370" spans="8:10" x14ac:dyDescent="0.25">
      <c r="H370" s="154">
        <f t="shared" si="27"/>
        <v>-0.18900000000000028</v>
      </c>
      <c r="I370" s="154">
        <f t="shared" si="27"/>
        <v>-0.18900000000000028</v>
      </c>
      <c r="J370">
        <f t="shared" si="26"/>
        <v>0.75</v>
      </c>
    </row>
    <row r="371" spans="8:10" x14ac:dyDescent="0.25">
      <c r="H371" s="154">
        <f t="shared" si="27"/>
        <v>-0.19000000000000028</v>
      </c>
      <c r="I371" s="154">
        <f t="shared" si="27"/>
        <v>-0.19000000000000028</v>
      </c>
      <c r="J371">
        <f t="shared" si="26"/>
        <v>0.75</v>
      </c>
    </row>
    <row r="372" spans="8:10" x14ac:dyDescent="0.25">
      <c r="H372" s="154">
        <f t="shared" si="27"/>
        <v>-0.19100000000000028</v>
      </c>
      <c r="I372" s="154">
        <f t="shared" si="27"/>
        <v>-0.19100000000000028</v>
      </c>
      <c r="J372">
        <f t="shared" si="26"/>
        <v>0.75</v>
      </c>
    </row>
    <row r="373" spans="8:10" x14ac:dyDescent="0.25">
      <c r="H373" s="154">
        <f t="shared" si="27"/>
        <v>-0.19200000000000028</v>
      </c>
      <c r="I373" s="154">
        <f t="shared" si="27"/>
        <v>-0.19200000000000028</v>
      </c>
      <c r="J373">
        <f t="shared" si="26"/>
        <v>0.75</v>
      </c>
    </row>
    <row r="374" spans="8:10" x14ac:dyDescent="0.25">
      <c r="H374" s="154">
        <f t="shared" si="27"/>
        <v>-0.19300000000000028</v>
      </c>
      <c r="I374" s="154">
        <f t="shared" si="27"/>
        <v>-0.19300000000000028</v>
      </c>
      <c r="J374">
        <f t="shared" si="26"/>
        <v>0.75</v>
      </c>
    </row>
    <row r="375" spans="8:10" x14ac:dyDescent="0.25">
      <c r="H375" s="154">
        <f t="shared" si="27"/>
        <v>-0.19400000000000028</v>
      </c>
      <c r="I375" s="154">
        <f t="shared" si="27"/>
        <v>-0.19400000000000028</v>
      </c>
      <c r="J375">
        <f t="shared" si="26"/>
        <v>0.75</v>
      </c>
    </row>
    <row r="376" spans="8:10" x14ac:dyDescent="0.25">
      <c r="H376" s="154">
        <f t="shared" si="27"/>
        <v>-0.19500000000000028</v>
      </c>
      <c r="I376" s="154">
        <f t="shared" si="27"/>
        <v>-0.19500000000000028</v>
      </c>
      <c r="J376">
        <f t="shared" si="26"/>
        <v>0.75</v>
      </c>
    </row>
    <row r="377" spans="8:10" x14ac:dyDescent="0.25">
      <c r="H377" s="154">
        <f t="shared" si="27"/>
        <v>-0.19600000000000029</v>
      </c>
      <c r="I377" s="154">
        <f t="shared" si="27"/>
        <v>-0.19600000000000029</v>
      </c>
      <c r="J377">
        <f t="shared" si="26"/>
        <v>0.75</v>
      </c>
    </row>
    <row r="378" spans="8:10" x14ac:dyDescent="0.25">
      <c r="H378" s="154">
        <f t="shared" si="27"/>
        <v>-0.19700000000000029</v>
      </c>
      <c r="I378" s="154">
        <f t="shared" si="27"/>
        <v>-0.19700000000000029</v>
      </c>
      <c r="J378">
        <f t="shared" si="26"/>
        <v>0.75</v>
      </c>
    </row>
    <row r="379" spans="8:10" x14ac:dyDescent="0.25">
      <c r="H379" s="154">
        <f t="shared" si="27"/>
        <v>-0.19800000000000029</v>
      </c>
      <c r="I379" s="154">
        <f t="shared" si="27"/>
        <v>-0.19800000000000029</v>
      </c>
      <c r="J379">
        <f t="shared" si="26"/>
        <v>0.75</v>
      </c>
    </row>
    <row r="380" spans="8:10" x14ac:dyDescent="0.25">
      <c r="H380" s="154">
        <f t="shared" si="27"/>
        <v>-0.19900000000000029</v>
      </c>
      <c r="I380" s="154">
        <f t="shared" si="27"/>
        <v>-0.19900000000000029</v>
      </c>
      <c r="J380">
        <f t="shared" si="26"/>
        <v>0.75</v>
      </c>
    </row>
    <row r="381" spans="8:10" x14ac:dyDescent="0.25">
      <c r="H381" s="154">
        <f t="shared" si="27"/>
        <v>-0.20000000000000029</v>
      </c>
      <c r="I381" s="154">
        <f t="shared" si="27"/>
        <v>-0.20000000000000029</v>
      </c>
      <c r="J381">
        <f t="shared" si="26"/>
        <v>0.75</v>
      </c>
    </row>
    <row r="382" spans="8:10" x14ac:dyDescent="0.25">
      <c r="H382" s="154">
        <f t="shared" si="27"/>
        <v>-0.20100000000000029</v>
      </c>
      <c r="I382" s="154">
        <f t="shared" si="27"/>
        <v>-0.20100000000000029</v>
      </c>
      <c r="J382">
        <f t="shared" si="26"/>
        <v>0.75</v>
      </c>
    </row>
    <row r="383" spans="8:10" x14ac:dyDescent="0.25">
      <c r="H383" s="154">
        <f t="shared" si="27"/>
        <v>-0.20200000000000029</v>
      </c>
      <c r="I383" s="154">
        <f t="shared" si="27"/>
        <v>-0.20200000000000029</v>
      </c>
      <c r="J383">
        <f t="shared" si="26"/>
        <v>0.75</v>
      </c>
    </row>
    <row r="384" spans="8:10" x14ac:dyDescent="0.25">
      <c r="H384" s="154">
        <f t="shared" ref="H384:I399" si="28">H383-0.001</f>
        <v>-0.20300000000000029</v>
      </c>
      <c r="I384" s="154">
        <f t="shared" si="28"/>
        <v>-0.20300000000000029</v>
      </c>
      <c r="J384">
        <f t="shared" si="26"/>
        <v>0.75</v>
      </c>
    </row>
    <row r="385" spans="8:10" x14ac:dyDescent="0.25">
      <c r="H385" s="154">
        <f t="shared" si="28"/>
        <v>-0.20400000000000029</v>
      </c>
      <c r="I385" s="154">
        <f t="shared" si="28"/>
        <v>-0.20400000000000029</v>
      </c>
      <c r="J385">
        <f t="shared" si="26"/>
        <v>0.75</v>
      </c>
    </row>
    <row r="386" spans="8:10" x14ac:dyDescent="0.25">
      <c r="H386" s="154">
        <f t="shared" si="28"/>
        <v>-0.20500000000000029</v>
      </c>
      <c r="I386" s="154">
        <f t="shared" si="28"/>
        <v>-0.20500000000000029</v>
      </c>
      <c r="J386">
        <f t="shared" si="26"/>
        <v>0.75</v>
      </c>
    </row>
    <row r="387" spans="8:10" x14ac:dyDescent="0.25">
      <c r="H387" s="154">
        <f t="shared" si="28"/>
        <v>-0.20600000000000029</v>
      </c>
      <c r="I387" s="154">
        <f t="shared" si="28"/>
        <v>-0.20600000000000029</v>
      </c>
      <c r="J387">
        <f t="shared" si="26"/>
        <v>0.75</v>
      </c>
    </row>
    <row r="388" spans="8:10" x14ac:dyDescent="0.25">
      <c r="H388" s="154">
        <f t="shared" si="28"/>
        <v>-0.20700000000000029</v>
      </c>
      <c r="I388" s="154">
        <f t="shared" si="28"/>
        <v>-0.20700000000000029</v>
      </c>
      <c r="J388">
        <f t="shared" si="26"/>
        <v>0.75</v>
      </c>
    </row>
    <row r="389" spans="8:10" x14ac:dyDescent="0.25">
      <c r="H389" s="154">
        <f t="shared" si="28"/>
        <v>-0.2080000000000003</v>
      </c>
      <c r="I389" s="154">
        <f t="shared" si="28"/>
        <v>-0.2080000000000003</v>
      </c>
      <c r="J389">
        <f t="shared" si="26"/>
        <v>0.75</v>
      </c>
    </row>
    <row r="390" spans="8:10" x14ac:dyDescent="0.25">
      <c r="H390" s="154">
        <f t="shared" si="28"/>
        <v>-0.2090000000000003</v>
      </c>
      <c r="I390" s="154">
        <f t="shared" si="28"/>
        <v>-0.2090000000000003</v>
      </c>
      <c r="J390">
        <f t="shared" si="26"/>
        <v>0.75</v>
      </c>
    </row>
    <row r="391" spans="8:10" x14ac:dyDescent="0.25">
      <c r="H391" s="154">
        <f t="shared" si="28"/>
        <v>-0.2100000000000003</v>
      </c>
      <c r="I391" s="154">
        <f t="shared" si="28"/>
        <v>-0.2100000000000003</v>
      </c>
      <c r="J391">
        <f t="shared" si="26"/>
        <v>0.75</v>
      </c>
    </row>
    <row r="392" spans="8:10" x14ac:dyDescent="0.25">
      <c r="H392" s="154">
        <f t="shared" si="28"/>
        <v>-0.2110000000000003</v>
      </c>
      <c r="I392" s="154">
        <f t="shared" si="28"/>
        <v>-0.2110000000000003</v>
      </c>
      <c r="J392">
        <f t="shared" si="26"/>
        <v>0.75</v>
      </c>
    </row>
    <row r="393" spans="8:10" x14ac:dyDescent="0.25">
      <c r="H393" s="154">
        <f t="shared" si="28"/>
        <v>-0.2120000000000003</v>
      </c>
      <c r="I393" s="154">
        <f t="shared" si="28"/>
        <v>-0.2120000000000003</v>
      </c>
      <c r="J393">
        <f t="shared" si="26"/>
        <v>0.75</v>
      </c>
    </row>
    <row r="394" spans="8:10" x14ac:dyDescent="0.25">
      <c r="H394" s="154">
        <f t="shared" si="28"/>
        <v>-0.2130000000000003</v>
      </c>
      <c r="I394" s="154">
        <f t="shared" si="28"/>
        <v>-0.2130000000000003</v>
      </c>
      <c r="J394">
        <f t="shared" si="26"/>
        <v>0.75</v>
      </c>
    </row>
    <row r="395" spans="8:10" x14ac:dyDescent="0.25">
      <c r="H395" s="154">
        <f t="shared" si="28"/>
        <v>-0.2140000000000003</v>
      </c>
      <c r="I395" s="154">
        <f t="shared" si="28"/>
        <v>-0.2140000000000003</v>
      </c>
      <c r="J395">
        <f t="shared" si="26"/>
        <v>0.75</v>
      </c>
    </row>
    <row r="396" spans="8:10" x14ac:dyDescent="0.25">
      <c r="H396" s="154">
        <f t="shared" si="28"/>
        <v>-0.2150000000000003</v>
      </c>
      <c r="I396" s="154">
        <f t="shared" si="28"/>
        <v>-0.2150000000000003</v>
      </c>
      <c r="J396">
        <f t="shared" si="26"/>
        <v>0.75</v>
      </c>
    </row>
    <row r="397" spans="8:10" x14ac:dyDescent="0.25">
      <c r="H397" s="154">
        <f t="shared" si="28"/>
        <v>-0.2160000000000003</v>
      </c>
      <c r="I397" s="154">
        <f t="shared" si="28"/>
        <v>-0.2160000000000003</v>
      </c>
      <c r="J397">
        <f t="shared" si="26"/>
        <v>0.75</v>
      </c>
    </row>
    <row r="398" spans="8:10" x14ac:dyDescent="0.25">
      <c r="H398" s="154">
        <f t="shared" si="28"/>
        <v>-0.2170000000000003</v>
      </c>
      <c r="I398" s="154">
        <f t="shared" si="28"/>
        <v>-0.2170000000000003</v>
      </c>
      <c r="J398">
        <f t="shared" si="26"/>
        <v>0.75</v>
      </c>
    </row>
    <row r="399" spans="8:10" x14ac:dyDescent="0.25">
      <c r="H399" s="154">
        <f t="shared" si="28"/>
        <v>-0.2180000000000003</v>
      </c>
      <c r="I399" s="154">
        <f t="shared" si="28"/>
        <v>-0.2180000000000003</v>
      </c>
      <c r="J399">
        <f t="shared" si="26"/>
        <v>0.75</v>
      </c>
    </row>
    <row r="400" spans="8:10" x14ac:dyDescent="0.25">
      <c r="H400" s="154">
        <f t="shared" ref="H400:I415" si="29">H399-0.001</f>
        <v>-0.21900000000000031</v>
      </c>
      <c r="I400" s="154">
        <f t="shared" si="29"/>
        <v>-0.21900000000000031</v>
      </c>
      <c r="J400">
        <f t="shared" si="26"/>
        <v>0.75</v>
      </c>
    </row>
    <row r="401" spans="8:10" x14ac:dyDescent="0.25">
      <c r="H401" s="154">
        <f t="shared" si="29"/>
        <v>-0.22000000000000031</v>
      </c>
      <c r="I401" s="154">
        <f t="shared" si="29"/>
        <v>-0.22000000000000031</v>
      </c>
      <c r="J401">
        <f t="shared" si="26"/>
        <v>0.75</v>
      </c>
    </row>
    <row r="402" spans="8:10" x14ac:dyDescent="0.25">
      <c r="H402" s="154">
        <f t="shared" si="29"/>
        <v>-0.22100000000000031</v>
      </c>
      <c r="I402" s="154">
        <f t="shared" si="29"/>
        <v>-0.22100000000000031</v>
      </c>
      <c r="J402">
        <f t="shared" si="26"/>
        <v>0.75</v>
      </c>
    </row>
    <row r="403" spans="8:10" x14ac:dyDescent="0.25">
      <c r="H403" s="154">
        <f t="shared" si="29"/>
        <v>-0.22200000000000031</v>
      </c>
      <c r="I403" s="154">
        <f t="shared" si="29"/>
        <v>-0.22200000000000031</v>
      </c>
      <c r="J403">
        <f t="shared" si="26"/>
        <v>0.75</v>
      </c>
    </row>
    <row r="404" spans="8:10" x14ac:dyDescent="0.25">
      <c r="H404" s="154">
        <f t="shared" si="29"/>
        <v>-0.22300000000000031</v>
      </c>
      <c r="I404" s="154">
        <f t="shared" si="29"/>
        <v>-0.22300000000000031</v>
      </c>
      <c r="J404">
        <f t="shared" si="26"/>
        <v>0.75</v>
      </c>
    </row>
    <row r="405" spans="8:10" x14ac:dyDescent="0.25">
      <c r="H405" s="154">
        <f t="shared" si="29"/>
        <v>-0.22400000000000031</v>
      </c>
      <c r="I405" s="154">
        <f t="shared" si="29"/>
        <v>-0.22400000000000031</v>
      </c>
      <c r="J405">
        <f t="shared" si="26"/>
        <v>0.75</v>
      </c>
    </row>
    <row r="406" spans="8:10" x14ac:dyDescent="0.25">
      <c r="H406" s="154">
        <f t="shared" si="29"/>
        <v>-0.22500000000000031</v>
      </c>
      <c r="I406" s="154">
        <f t="shared" si="29"/>
        <v>-0.22500000000000031</v>
      </c>
      <c r="J406">
        <f t="shared" si="26"/>
        <v>0.75</v>
      </c>
    </row>
    <row r="407" spans="8:10" x14ac:dyDescent="0.25">
      <c r="H407" s="154">
        <f t="shared" si="29"/>
        <v>-0.22600000000000031</v>
      </c>
      <c r="I407" s="154">
        <f t="shared" si="29"/>
        <v>-0.22600000000000031</v>
      </c>
      <c r="J407">
        <f t="shared" si="26"/>
        <v>0.75</v>
      </c>
    </row>
    <row r="408" spans="8:10" x14ac:dyDescent="0.25">
      <c r="H408" s="154">
        <f t="shared" si="29"/>
        <v>-0.22700000000000031</v>
      </c>
      <c r="I408" s="154">
        <f t="shared" si="29"/>
        <v>-0.22700000000000031</v>
      </c>
      <c r="J408">
        <f t="shared" si="26"/>
        <v>0.75</v>
      </c>
    </row>
    <row r="409" spans="8:10" x14ac:dyDescent="0.25">
      <c r="H409" s="154">
        <f t="shared" si="29"/>
        <v>-0.22800000000000031</v>
      </c>
      <c r="I409" s="154">
        <f t="shared" si="29"/>
        <v>-0.22800000000000031</v>
      </c>
      <c r="J409">
        <f t="shared" si="26"/>
        <v>0.75</v>
      </c>
    </row>
    <row r="410" spans="8:10" x14ac:dyDescent="0.25">
      <c r="H410" s="154">
        <f t="shared" si="29"/>
        <v>-0.22900000000000031</v>
      </c>
      <c r="I410" s="154">
        <f t="shared" si="29"/>
        <v>-0.22900000000000031</v>
      </c>
      <c r="J410">
        <f t="shared" si="26"/>
        <v>0.75</v>
      </c>
    </row>
    <row r="411" spans="8:10" x14ac:dyDescent="0.25">
      <c r="H411" s="154">
        <f t="shared" si="29"/>
        <v>-0.23000000000000032</v>
      </c>
      <c r="I411" s="154">
        <f t="shared" si="29"/>
        <v>-0.23000000000000032</v>
      </c>
      <c r="J411">
        <f t="shared" si="26"/>
        <v>0.75</v>
      </c>
    </row>
    <row r="412" spans="8:10" x14ac:dyDescent="0.25">
      <c r="H412" s="154">
        <f t="shared" si="29"/>
        <v>-0.23100000000000032</v>
      </c>
      <c r="I412" s="154">
        <f t="shared" si="29"/>
        <v>-0.23100000000000032</v>
      </c>
      <c r="J412">
        <f t="shared" si="26"/>
        <v>0.75</v>
      </c>
    </row>
    <row r="413" spans="8:10" x14ac:dyDescent="0.25">
      <c r="H413" s="154">
        <f t="shared" si="29"/>
        <v>-0.23200000000000032</v>
      </c>
      <c r="I413" s="154">
        <f t="shared" si="29"/>
        <v>-0.23200000000000032</v>
      </c>
      <c r="J413">
        <f t="shared" si="26"/>
        <v>0.75</v>
      </c>
    </row>
    <row r="414" spans="8:10" x14ac:dyDescent="0.25">
      <c r="H414" s="154">
        <f t="shared" si="29"/>
        <v>-0.23300000000000032</v>
      </c>
      <c r="I414" s="154">
        <f t="shared" si="29"/>
        <v>-0.23300000000000032</v>
      </c>
      <c r="J414">
        <f t="shared" si="26"/>
        <v>0.75</v>
      </c>
    </row>
    <row r="415" spans="8:10" x14ac:dyDescent="0.25">
      <c r="H415" s="154">
        <f t="shared" si="29"/>
        <v>-0.23400000000000032</v>
      </c>
      <c r="I415" s="154">
        <f t="shared" si="29"/>
        <v>-0.23400000000000032</v>
      </c>
      <c r="J415">
        <f t="shared" si="26"/>
        <v>0.75</v>
      </c>
    </row>
    <row r="416" spans="8:10" x14ac:dyDescent="0.25">
      <c r="H416" s="154">
        <f t="shared" ref="H416:I431" si="30">H415-0.001</f>
        <v>-0.23500000000000032</v>
      </c>
      <c r="I416" s="154">
        <f t="shared" si="30"/>
        <v>-0.23500000000000032</v>
      </c>
      <c r="J416">
        <f t="shared" ref="J416:J479" si="31">J415</f>
        <v>0.75</v>
      </c>
    </row>
    <row r="417" spans="8:10" x14ac:dyDescent="0.25">
      <c r="H417" s="154">
        <f t="shared" si="30"/>
        <v>-0.23600000000000032</v>
      </c>
      <c r="I417" s="154">
        <f t="shared" si="30"/>
        <v>-0.23600000000000032</v>
      </c>
      <c r="J417">
        <f t="shared" si="31"/>
        <v>0.75</v>
      </c>
    </row>
    <row r="418" spans="8:10" x14ac:dyDescent="0.25">
      <c r="H418" s="154">
        <f t="shared" si="30"/>
        <v>-0.23700000000000032</v>
      </c>
      <c r="I418" s="154">
        <f t="shared" si="30"/>
        <v>-0.23700000000000032</v>
      </c>
      <c r="J418">
        <f t="shared" si="31"/>
        <v>0.75</v>
      </c>
    </row>
    <row r="419" spans="8:10" x14ac:dyDescent="0.25">
      <c r="H419" s="154">
        <f t="shared" si="30"/>
        <v>-0.23800000000000032</v>
      </c>
      <c r="I419" s="154">
        <f t="shared" si="30"/>
        <v>-0.23800000000000032</v>
      </c>
      <c r="J419">
        <f t="shared" si="31"/>
        <v>0.75</v>
      </c>
    </row>
    <row r="420" spans="8:10" x14ac:dyDescent="0.25">
      <c r="H420" s="154">
        <f t="shared" si="30"/>
        <v>-0.23900000000000032</v>
      </c>
      <c r="I420" s="154">
        <f t="shared" si="30"/>
        <v>-0.23900000000000032</v>
      </c>
      <c r="J420">
        <f t="shared" si="31"/>
        <v>0.75</v>
      </c>
    </row>
    <row r="421" spans="8:10" x14ac:dyDescent="0.25">
      <c r="H421" s="154">
        <f t="shared" si="30"/>
        <v>-0.24000000000000032</v>
      </c>
      <c r="I421" s="154">
        <f t="shared" si="30"/>
        <v>-0.24000000000000032</v>
      </c>
      <c r="J421">
        <f t="shared" si="31"/>
        <v>0.75</v>
      </c>
    </row>
    <row r="422" spans="8:10" x14ac:dyDescent="0.25">
      <c r="H422" s="154">
        <f t="shared" si="30"/>
        <v>-0.24100000000000033</v>
      </c>
      <c r="I422" s="154">
        <f t="shared" si="30"/>
        <v>-0.24100000000000033</v>
      </c>
      <c r="J422">
        <f t="shared" si="31"/>
        <v>0.75</v>
      </c>
    </row>
    <row r="423" spans="8:10" x14ac:dyDescent="0.25">
      <c r="H423" s="154">
        <f t="shared" si="30"/>
        <v>-0.24200000000000033</v>
      </c>
      <c r="I423" s="154">
        <f t="shared" si="30"/>
        <v>-0.24200000000000033</v>
      </c>
      <c r="J423">
        <f t="shared" si="31"/>
        <v>0.75</v>
      </c>
    </row>
    <row r="424" spans="8:10" x14ac:dyDescent="0.25">
      <c r="H424" s="154">
        <f t="shared" si="30"/>
        <v>-0.24300000000000033</v>
      </c>
      <c r="I424" s="154">
        <f t="shared" si="30"/>
        <v>-0.24300000000000033</v>
      </c>
      <c r="J424">
        <f t="shared" si="31"/>
        <v>0.75</v>
      </c>
    </row>
    <row r="425" spans="8:10" x14ac:dyDescent="0.25">
      <c r="H425" s="154">
        <f t="shared" si="30"/>
        <v>-0.24400000000000033</v>
      </c>
      <c r="I425" s="154">
        <f t="shared" si="30"/>
        <v>-0.24400000000000033</v>
      </c>
      <c r="J425">
        <f t="shared" si="31"/>
        <v>0.75</v>
      </c>
    </row>
    <row r="426" spans="8:10" x14ac:dyDescent="0.25">
      <c r="H426" s="154">
        <f t="shared" si="30"/>
        <v>-0.24500000000000033</v>
      </c>
      <c r="I426" s="154">
        <f t="shared" si="30"/>
        <v>-0.24500000000000033</v>
      </c>
      <c r="J426">
        <f t="shared" si="31"/>
        <v>0.75</v>
      </c>
    </row>
    <row r="427" spans="8:10" x14ac:dyDescent="0.25">
      <c r="H427" s="154">
        <f t="shared" si="30"/>
        <v>-0.24600000000000033</v>
      </c>
      <c r="I427" s="154">
        <f t="shared" si="30"/>
        <v>-0.24600000000000033</v>
      </c>
      <c r="J427">
        <f t="shared" si="31"/>
        <v>0.75</v>
      </c>
    </row>
    <row r="428" spans="8:10" x14ac:dyDescent="0.25">
      <c r="H428" s="154">
        <f t="shared" si="30"/>
        <v>-0.24700000000000033</v>
      </c>
      <c r="I428" s="154">
        <f t="shared" si="30"/>
        <v>-0.24700000000000033</v>
      </c>
      <c r="J428">
        <f t="shared" si="31"/>
        <v>0.75</v>
      </c>
    </row>
    <row r="429" spans="8:10" x14ac:dyDescent="0.25">
      <c r="H429" s="154">
        <f t="shared" si="30"/>
        <v>-0.24800000000000033</v>
      </c>
      <c r="I429" s="154">
        <f t="shared" si="30"/>
        <v>-0.24800000000000033</v>
      </c>
      <c r="J429">
        <f t="shared" si="31"/>
        <v>0.75</v>
      </c>
    </row>
    <row r="430" spans="8:10" x14ac:dyDescent="0.25">
      <c r="H430" s="154">
        <f t="shared" si="30"/>
        <v>-0.24900000000000033</v>
      </c>
      <c r="I430" s="154">
        <f t="shared" si="30"/>
        <v>-0.24900000000000033</v>
      </c>
      <c r="J430">
        <f t="shared" si="31"/>
        <v>0.75</v>
      </c>
    </row>
    <row r="431" spans="8:10" x14ac:dyDescent="0.25">
      <c r="H431" s="154">
        <f t="shared" si="30"/>
        <v>-0.25000000000000033</v>
      </c>
      <c r="I431" s="154">
        <f t="shared" si="30"/>
        <v>-0.25000000000000033</v>
      </c>
      <c r="J431">
        <f t="shared" si="31"/>
        <v>0.75</v>
      </c>
    </row>
    <row r="432" spans="8:10" x14ac:dyDescent="0.25">
      <c r="H432" s="154">
        <f t="shared" ref="H432:I447" si="32">H431-0.001</f>
        <v>-0.25100000000000033</v>
      </c>
      <c r="I432" s="154">
        <f t="shared" si="32"/>
        <v>-0.25100000000000033</v>
      </c>
      <c r="J432">
        <f t="shared" si="31"/>
        <v>0.75</v>
      </c>
    </row>
    <row r="433" spans="8:10" x14ac:dyDescent="0.25">
      <c r="H433" s="154">
        <f t="shared" si="32"/>
        <v>-0.25200000000000033</v>
      </c>
      <c r="I433" s="154">
        <f t="shared" si="32"/>
        <v>-0.25200000000000033</v>
      </c>
      <c r="J433">
        <f t="shared" si="31"/>
        <v>0.75</v>
      </c>
    </row>
    <row r="434" spans="8:10" x14ac:dyDescent="0.25">
      <c r="H434" s="154">
        <f t="shared" si="32"/>
        <v>-0.25300000000000034</v>
      </c>
      <c r="I434" s="154">
        <f t="shared" si="32"/>
        <v>-0.25300000000000034</v>
      </c>
      <c r="J434">
        <f t="shared" si="31"/>
        <v>0.75</v>
      </c>
    </row>
    <row r="435" spans="8:10" x14ac:dyDescent="0.25">
      <c r="H435" s="154">
        <f t="shared" si="32"/>
        <v>-0.25400000000000034</v>
      </c>
      <c r="I435" s="154">
        <f t="shared" si="32"/>
        <v>-0.25400000000000034</v>
      </c>
      <c r="J435">
        <f t="shared" si="31"/>
        <v>0.75</v>
      </c>
    </row>
    <row r="436" spans="8:10" x14ac:dyDescent="0.25">
      <c r="H436" s="154">
        <f t="shared" si="32"/>
        <v>-0.25500000000000034</v>
      </c>
      <c r="I436" s="154">
        <f t="shared" si="32"/>
        <v>-0.25500000000000034</v>
      </c>
      <c r="J436">
        <f t="shared" si="31"/>
        <v>0.75</v>
      </c>
    </row>
    <row r="437" spans="8:10" x14ac:dyDescent="0.25">
      <c r="H437" s="154">
        <f t="shared" si="32"/>
        <v>-0.25600000000000034</v>
      </c>
      <c r="I437" s="154">
        <f t="shared" si="32"/>
        <v>-0.25600000000000034</v>
      </c>
      <c r="J437">
        <f t="shared" si="31"/>
        <v>0.75</v>
      </c>
    </row>
    <row r="438" spans="8:10" x14ac:dyDescent="0.25">
      <c r="H438" s="154">
        <f t="shared" si="32"/>
        <v>-0.25700000000000034</v>
      </c>
      <c r="I438" s="154">
        <f t="shared" si="32"/>
        <v>-0.25700000000000034</v>
      </c>
      <c r="J438">
        <f t="shared" si="31"/>
        <v>0.75</v>
      </c>
    </row>
    <row r="439" spans="8:10" x14ac:dyDescent="0.25">
      <c r="H439" s="154">
        <f t="shared" si="32"/>
        <v>-0.25800000000000034</v>
      </c>
      <c r="I439" s="154">
        <f t="shared" si="32"/>
        <v>-0.25800000000000034</v>
      </c>
      <c r="J439">
        <f t="shared" si="31"/>
        <v>0.75</v>
      </c>
    </row>
    <row r="440" spans="8:10" x14ac:dyDescent="0.25">
      <c r="H440" s="154">
        <f t="shared" si="32"/>
        <v>-0.25900000000000034</v>
      </c>
      <c r="I440" s="154">
        <f t="shared" si="32"/>
        <v>-0.25900000000000034</v>
      </c>
      <c r="J440">
        <f t="shared" si="31"/>
        <v>0.75</v>
      </c>
    </row>
    <row r="441" spans="8:10" x14ac:dyDescent="0.25">
      <c r="H441" s="154">
        <f t="shared" si="32"/>
        <v>-0.26000000000000034</v>
      </c>
      <c r="I441" s="154">
        <f t="shared" si="32"/>
        <v>-0.26000000000000034</v>
      </c>
      <c r="J441">
        <f t="shared" si="31"/>
        <v>0.75</v>
      </c>
    </row>
    <row r="442" spans="8:10" x14ac:dyDescent="0.25">
      <c r="H442" s="154">
        <f t="shared" si="32"/>
        <v>-0.26100000000000034</v>
      </c>
      <c r="I442" s="154">
        <f t="shared" si="32"/>
        <v>-0.26100000000000034</v>
      </c>
      <c r="J442">
        <f t="shared" si="31"/>
        <v>0.75</v>
      </c>
    </row>
    <row r="443" spans="8:10" x14ac:dyDescent="0.25">
      <c r="H443" s="154">
        <f t="shared" si="32"/>
        <v>-0.26200000000000034</v>
      </c>
      <c r="I443" s="154">
        <f t="shared" si="32"/>
        <v>-0.26200000000000034</v>
      </c>
      <c r="J443">
        <f t="shared" si="31"/>
        <v>0.75</v>
      </c>
    </row>
    <row r="444" spans="8:10" x14ac:dyDescent="0.25">
      <c r="H444" s="154">
        <f t="shared" si="32"/>
        <v>-0.26300000000000034</v>
      </c>
      <c r="I444" s="154">
        <f t="shared" si="32"/>
        <v>-0.26300000000000034</v>
      </c>
      <c r="J444">
        <f t="shared" si="31"/>
        <v>0.75</v>
      </c>
    </row>
    <row r="445" spans="8:10" x14ac:dyDescent="0.25">
      <c r="H445" s="154">
        <f t="shared" si="32"/>
        <v>-0.26400000000000035</v>
      </c>
      <c r="I445" s="154">
        <f t="shared" si="32"/>
        <v>-0.26400000000000035</v>
      </c>
      <c r="J445">
        <f t="shared" si="31"/>
        <v>0.75</v>
      </c>
    </row>
    <row r="446" spans="8:10" x14ac:dyDescent="0.25">
      <c r="H446" s="154">
        <f t="shared" si="32"/>
        <v>-0.26500000000000035</v>
      </c>
      <c r="I446" s="154">
        <f t="shared" si="32"/>
        <v>-0.26500000000000035</v>
      </c>
      <c r="J446">
        <f t="shared" si="31"/>
        <v>0.75</v>
      </c>
    </row>
    <row r="447" spans="8:10" x14ac:dyDescent="0.25">
      <c r="H447" s="154">
        <f t="shared" si="32"/>
        <v>-0.26600000000000035</v>
      </c>
      <c r="I447" s="154">
        <f t="shared" si="32"/>
        <v>-0.26600000000000035</v>
      </c>
      <c r="J447">
        <f t="shared" si="31"/>
        <v>0.75</v>
      </c>
    </row>
    <row r="448" spans="8:10" x14ac:dyDescent="0.25">
      <c r="H448" s="154">
        <f t="shared" ref="H448:I463" si="33">H447-0.001</f>
        <v>-0.26700000000000035</v>
      </c>
      <c r="I448" s="154">
        <f t="shared" si="33"/>
        <v>-0.26700000000000035</v>
      </c>
      <c r="J448">
        <f t="shared" si="31"/>
        <v>0.75</v>
      </c>
    </row>
    <row r="449" spans="8:10" x14ac:dyDescent="0.25">
      <c r="H449" s="154">
        <f t="shared" si="33"/>
        <v>-0.26800000000000035</v>
      </c>
      <c r="I449" s="154">
        <f t="shared" si="33"/>
        <v>-0.26800000000000035</v>
      </c>
      <c r="J449">
        <f t="shared" si="31"/>
        <v>0.75</v>
      </c>
    </row>
    <row r="450" spans="8:10" x14ac:dyDescent="0.25">
      <c r="H450" s="154">
        <f t="shared" si="33"/>
        <v>-0.26900000000000035</v>
      </c>
      <c r="I450" s="154">
        <f t="shared" si="33"/>
        <v>-0.26900000000000035</v>
      </c>
      <c r="J450">
        <f t="shared" si="31"/>
        <v>0.75</v>
      </c>
    </row>
    <row r="451" spans="8:10" x14ac:dyDescent="0.25">
      <c r="H451" s="154">
        <f t="shared" si="33"/>
        <v>-0.27000000000000035</v>
      </c>
      <c r="I451" s="154">
        <f t="shared" si="33"/>
        <v>-0.27000000000000035</v>
      </c>
      <c r="J451">
        <f t="shared" si="31"/>
        <v>0.75</v>
      </c>
    </row>
    <row r="452" spans="8:10" x14ac:dyDescent="0.25">
      <c r="H452" s="154">
        <f t="shared" si="33"/>
        <v>-0.27100000000000035</v>
      </c>
      <c r="I452" s="154">
        <f t="shared" si="33"/>
        <v>-0.27100000000000035</v>
      </c>
      <c r="J452">
        <f t="shared" si="31"/>
        <v>0.75</v>
      </c>
    </row>
    <row r="453" spans="8:10" x14ac:dyDescent="0.25">
      <c r="H453" s="154">
        <f t="shared" si="33"/>
        <v>-0.27200000000000035</v>
      </c>
      <c r="I453" s="154">
        <f t="shared" si="33"/>
        <v>-0.27200000000000035</v>
      </c>
      <c r="J453">
        <f t="shared" si="31"/>
        <v>0.75</v>
      </c>
    </row>
    <row r="454" spans="8:10" x14ac:dyDescent="0.25">
      <c r="H454" s="154">
        <f t="shared" si="33"/>
        <v>-0.27300000000000035</v>
      </c>
      <c r="I454" s="154">
        <f t="shared" si="33"/>
        <v>-0.27300000000000035</v>
      </c>
      <c r="J454">
        <f t="shared" si="31"/>
        <v>0.75</v>
      </c>
    </row>
    <row r="455" spans="8:10" x14ac:dyDescent="0.25">
      <c r="H455" s="154">
        <f t="shared" si="33"/>
        <v>-0.27400000000000035</v>
      </c>
      <c r="I455" s="154">
        <f t="shared" si="33"/>
        <v>-0.27400000000000035</v>
      </c>
      <c r="J455">
        <f t="shared" si="31"/>
        <v>0.75</v>
      </c>
    </row>
    <row r="456" spans="8:10" x14ac:dyDescent="0.25">
      <c r="H456" s="154">
        <f t="shared" si="33"/>
        <v>-0.27500000000000036</v>
      </c>
      <c r="I456" s="154">
        <f t="shared" si="33"/>
        <v>-0.27500000000000036</v>
      </c>
      <c r="J456">
        <f t="shared" si="31"/>
        <v>0.75</v>
      </c>
    </row>
    <row r="457" spans="8:10" x14ac:dyDescent="0.25">
      <c r="H457" s="154">
        <f t="shared" si="33"/>
        <v>-0.27600000000000036</v>
      </c>
      <c r="I457" s="154">
        <f t="shared" si="33"/>
        <v>-0.27600000000000036</v>
      </c>
      <c r="J457">
        <f t="shared" si="31"/>
        <v>0.75</v>
      </c>
    </row>
    <row r="458" spans="8:10" x14ac:dyDescent="0.25">
      <c r="H458" s="154">
        <f t="shared" si="33"/>
        <v>-0.27700000000000036</v>
      </c>
      <c r="I458" s="154">
        <f t="shared" si="33"/>
        <v>-0.27700000000000036</v>
      </c>
      <c r="J458">
        <f t="shared" si="31"/>
        <v>0.75</v>
      </c>
    </row>
    <row r="459" spans="8:10" x14ac:dyDescent="0.25">
      <c r="H459" s="154">
        <f t="shared" si="33"/>
        <v>-0.27800000000000036</v>
      </c>
      <c r="I459" s="154">
        <f t="shared" si="33"/>
        <v>-0.27800000000000036</v>
      </c>
      <c r="J459">
        <f t="shared" si="31"/>
        <v>0.75</v>
      </c>
    </row>
    <row r="460" spans="8:10" x14ac:dyDescent="0.25">
      <c r="H460" s="154">
        <f t="shared" si="33"/>
        <v>-0.27900000000000036</v>
      </c>
      <c r="I460" s="154">
        <f t="shared" si="33"/>
        <v>-0.27900000000000036</v>
      </c>
      <c r="J460">
        <f t="shared" si="31"/>
        <v>0.75</v>
      </c>
    </row>
    <row r="461" spans="8:10" x14ac:dyDescent="0.25">
      <c r="H461" s="154">
        <f t="shared" si="33"/>
        <v>-0.28000000000000036</v>
      </c>
      <c r="I461" s="154">
        <f t="shared" si="33"/>
        <v>-0.28000000000000036</v>
      </c>
      <c r="J461">
        <f t="shared" si="31"/>
        <v>0.75</v>
      </c>
    </row>
    <row r="462" spans="8:10" x14ac:dyDescent="0.25">
      <c r="H462" s="154">
        <f t="shared" si="33"/>
        <v>-0.28100000000000036</v>
      </c>
      <c r="I462" s="154">
        <f t="shared" si="33"/>
        <v>-0.28100000000000036</v>
      </c>
      <c r="J462">
        <f t="shared" si="31"/>
        <v>0.75</v>
      </c>
    </row>
    <row r="463" spans="8:10" x14ac:dyDescent="0.25">
      <c r="H463" s="154">
        <f t="shared" si="33"/>
        <v>-0.28200000000000036</v>
      </c>
      <c r="I463" s="154">
        <f t="shared" si="33"/>
        <v>-0.28200000000000036</v>
      </c>
      <c r="J463">
        <f t="shared" si="31"/>
        <v>0.75</v>
      </c>
    </row>
    <row r="464" spans="8:10" x14ac:dyDescent="0.25">
      <c r="H464" s="154">
        <f t="shared" ref="H464:I479" si="34">H463-0.001</f>
        <v>-0.28300000000000036</v>
      </c>
      <c r="I464" s="154">
        <f t="shared" si="34"/>
        <v>-0.28300000000000036</v>
      </c>
      <c r="J464">
        <f t="shared" si="31"/>
        <v>0.75</v>
      </c>
    </row>
    <row r="465" spans="8:10" x14ac:dyDescent="0.25">
      <c r="H465" s="154">
        <f t="shared" si="34"/>
        <v>-0.28400000000000036</v>
      </c>
      <c r="I465" s="154">
        <f t="shared" si="34"/>
        <v>-0.28400000000000036</v>
      </c>
      <c r="J465">
        <f t="shared" si="31"/>
        <v>0.75</v>
      </c>
    </row>
    <row r="466" spans="8:10" x14ac:dyDescent="0.25">
      <c r="H466" s="154">
        <f t="shared" si="34"/>
        <v>-0.28500000000000036</v>
      </c>
      <c r="I466" s="154">
        <f t="shared" si="34"/>
        <v>-0.28500000000000036</v>
      </c>
      <c r="J466">
        <f t="shared" si="31"/>
        <v>0.75</v>
      </c>
    </row>
    <row r="467" spans="8:10" x14ac:dyDescent="0.25">
      <c r="H467" s="154">
        <f t="shared" si="34"/>
        <v>-0.28600000000000037</v>
      </c>
      <c r="I467" s="154">
        <f t="shared" si="34"/>
        <v>-0.28600000000000037</v>
      </c>
      <c r="J467">
        <f t="shared" si="31"/>
        <v>0.75</v>
      </c>
    </row>
    <row r="468" spans="8:10" x14ac:dyDescent="0.25">
      <c r="H468" s="154">
        <f t="shared" si="34"/>
        <v>-0.28700000000000037</v>
      </c>
      <c r="I468" s="154">
        <f t="shared" si="34"/>
        <v>-0.28700000000000037</v>
      </c>
      <c r="J468">
        <f t="shared" si="31"/>
        <v>0.75</v>
      </c>
    </row>
    <row r="469" spans="8:10" x14ac:dyDescent="0.25">
      <c r="H469" s="154">
        <f t="shared" si="34"/>
        <v>-0.28800000000000037</v>
      </c>
      <c r="I469" s="154">
        <f t="shared" si="34"/>
        <v>-0.28800000000000037</v>
      </c>
      <c r="J469">
        <f t="shared" si="31"/>
        <v>0.75</v>
      </c>
    </row>
    <row r="470" spans="8:10" x14ac:dyDescent="0.25">
      <c r="H470" s="154">
        <f t="shared" si="34"/>
        <v>-0.28900000000000037</v>
      </c>
      <c r="I470" s="154">
        <f t="shared" si="34"/>
        <v>-0.28900000000000037</v>
      </c>
      <c r="J470">
        <f t="shared" si="31"/>
        <v>0.75</v>
      </c>
    </row>
    <row r="471" spans="8:10" x14ac:dyDescent="0.25">
      <c r="H471" s="154">
        <f t="shared" si="34"/>
        <v>-0.29000000000000037</v>
      </c>
      <c r="I471" s="154">
        <f t="shared" si="34"/>
        <v>-0.29000000000000037</v>
      </c>
      <c r="J471">
        <f t="shared" si="31"/>
        <v>0.75</v>
      </c>
    </row>
    <row r="472" spans="8:10" x14ac:dyDescent="0.25">
      <c r="H472" s="154">
        <f t="shared" si="34"/>
        <v>-0.29100000000000037</v>
      </c>
      <c r="I472" s="154">
        <f t="shared" si="34"/>
        <v>-0.29100000000000037</v>
      </c>
      <c r="J472">
        <f t="shared" si="31"/>
        <v>0.75</v>
      </c>
    </row>
    <row r="473" spans="8:10" x14ac:dyDescent="0.25">
      <c r="H473" s="154">
        <f t="shared" si="34"/>
        <v>-0.29200000000000037</v>
      </c>
      <c r="I473" s="154">
        <f t="shared" si="34"/>
        <v>-0.29200000000000037</v>
      </c>
      <c r="J473">
        <f t="shared" si="31"/>
        <v>0.75</v>
      </c>
    </row>
    <row r="474" spans="8:10" x14ac:dyDescent="0.25">
      <c r="H474" s="154">
        <f t="shared" si="34"/>
        <v>-0.29300000000000037</v>
      </c>
      <c r="I474" s="154">
        <f t="shared" si="34"/>
        <v>-0.29300000000000037</v>
      </c>
      <c r="J474">
        <f t="shared" si="31"/>
        <v>0.75</v>
      </c>
    </row>
    <row r="475" spans="8:10" x14ac:dyDescent="0.25">
      <c r="H475" s="154">
        <f t="shared" si="34"/>
        <v>-0.29400000000000037</v>
      </c>
      <c r="I475" s="154">
        <f t="shared" si="34"/>
        <v>-0.29400000000000037</v>
      </c>
      <c r="J475">
        <f t="shared" si="31"/>
        <v>0.75</v>
      </c>
    </row>
    <row r="476" spans="8:10" x14ac:dyDescent="0.25">
      <c r="H476" s="154">
        <f t="shared" si="34"/>
        <v>-0.29500000000000037</v>
      </c>
      <c r="I476" s="154">
        <f t="shared" si="34"/>
        <v>-0.29500000000000037</v>
      </c>
      <c r="J476">
        <f t="shared" si="31"/>
        <v>0.75</v>
      </c>
    </row>
    <row r="477" spans="8:10" x14ac:dyDescent="0.25">
      <c r="H477" s="154">
        <f t="shared" si="34"/>
        <v>-0.29600000000000037</v>
      </c>
      <c r="I477" s="154">
        <f t="shared" si="34"/>
        <v>-0.29600000000000037</v>
      </c>
      <c r="J477">
        <f t="shared" si="31"/>
        <v>0.75</v>
      </c>
    </row>
    <row r="478" spans="8:10" x14ac:dyDescent="0.25">
      <c r="H478" s="154">
        <f t="shared" si="34"/>
        <v>-0.29700000000000037</v>
      </c>
      <c r="I478" s="154">
        <f t="shared" si="34"/>
        <v>-0.29700000000000037</v>
      </c>
      <c r="J478">
        <f t="shared" si="31"/>
        <v>0.75</v>
      </c>
    </row>
    <row r="479" spans="8:10" x14ac:dyDescent="0.25">
      <c r="H479" s="154">
        <f t="shared" si="34"/>
        <v>-0.29800000000000038</v>
      </c>
      <c r="I479" s="154">
        <f t="shared" si="34"/>
        <v>-0.29800000000000038</v>
      </c>
      <c r="J479">
        <f t="shared" si="31"/>
        <v>0.75</v>
      </c>
    </row>
    <row r="480" spans="8:10" x14ac:dyDescent="0.25">
      <c r="H480" s="154">
        <f t="shared" ref="H480:I481" si="35">H479-0.001</f>
        <v>-0.29900000000000038</v>
      </c>
      <c r="I480" s="154">
        <f t="shared" si="35"/>
        <v>-0.29900000000000038</v>
      </c>
      <c r="J480">
        <f t="shared" ref="J480:J481" si="36">J479</f>
        <v>0.75</v>
      </c>
    </row>
    <row r="481" spans="8:10" x14ac:dyDescent="0.25">
      <c r="H481" s="154">
        <f t="shared" si="35"/>
        <v>-0.30000000000000038</v>
      </c>
      <c r="I481" s="154">
        <f t="shared" si="35"/>
        <v>-0.30000000000000038</v>
      </c>
      <c r="J481">
        <f t="shared" si="36"/>
        <v>0.75</v>
      </c>
    </row>
    <row r="482" spans="8:10" x14ac:dyDescent="0.25">
      <c r="H482" s="154"/>
      <c r="I482" s="154"/>
    </row>
    <row r="483" spans="8:10" x14ac:dyDescent="0.25">
      <c r="H483" s="154"/>
      <c r="I483" s="154"/>
    </row>
    <row r="484" spans="8:10" x14ac:dyDescent="0.25">
      <c r="H484" s="154"/>
      <c r="I484" s="154"/>
    </row>
    <row r="485" spans="8:10" x14ac:dyDescent="0.25">
      <c r="H485" s="154"/>
    </row>
    <row r="486" spans="8:10" x14ac:dyDescent="0.25">
      <c r="H486" s="154"/>
    </row>
    <row r="487" spans="8:10" x14ac:dyDescent="0.25">
      <c r="H487" s="154"/>
    </row>
    <row r="488" spans="8:10" x14ac:dyDescent="0.25">
      <c r="H488" s="154"/>
    </row>
    <row r="489" spans="8:10" x14ac:dyDescent="0.25">
      <c r="H489" s="154"/>
    </row>
    <row r="490" spans="8:10" x14ac:dyDescent="0.25">
      <c r="H490" s="154"/>
    </row>
    <row r="491" spans="8:10" x14ac:dyDescent="0.25">
      <c r="H491" s="154"/>
    </row>
    <row r="492" spans="8:10" x14ac:dyDescent="0.25">
      <c r="H492" s="154"/>
    </row>
    <row r="493" spans="8:10" x14ac:dyDescent="0.25">
      <c r="H493" s="154"/>
    </row>
    <row r="494" spans="8:10" x14ac:dyDescent="0.25">
      <c r="H494" s="154"/>
    </row>
    <row r="495" spans="8:10" x14ac:dyDescent="0.25">
      <c r="H495" s="154"/>
    </row>
    <row r="496" spans="8:10" x14ac:dyDescent="0.25">
      <c r="H496" s="154"/>
    </row>
    <row r="497" spans="8:8" x14ac:dyDescent="0.25">
      <c r="H497" s="154"/>
    </row>
    <row r="498" spans="8:8" x14ac:dyDescent="0.25">
      <c r="H498" s="154"/>
    </row>
    <row r="499" spans="8:8" x14ac:dyDescent="0.25">
      <c r="H499" s="154"/>
    </row>
    <row r="500" spans="8:8" x14ac:dyDescent="0.25">
      <c r="H500" s="154"/>
    </row>
    <row r="501" spans="8:8" x14ac:dyDescent="0.25">
      <c r="H501" s="154"/>
    </row>
    <row r="502" spans="8:8" x14ac:dyDescent="0.25">
      <c r="H502" s="154"/>
    </row>
    <row r="503" spans="8:8" x14ac:dyDescent="0.25">
      <c r="H503" s="154"/>
    </row>
    <row r="504" spans="8:8" x14ac:dyDescent="0.25">
      <c r="H504" s="154"/>
    </row>
    <row r="505" spans="8:8" x14ac:dyDescent="0.25">
      <c r="H505" s="154"/>
    </row>
    <row r="506" spans="8:8" x14ac:dyDescent="0.25">
      <c r="H506" s="154"/>
    </row>
    <row r="507" spans="8:8" x14ac:dyDescent="0.25">
      <c r="H507" s="154"/>
    </row>
    <row r="508" spans="8:8" x14ac:dyDescent="0.25">
      <c r="H508" s="154"/>
    </row>
    <row r="509" spans="8:8" x14ac:dyDescent="0.25">
      <c r="H509" s="154"/>
    </row>
    <row r="510" spans="8:8" x14ac:dyDescent="0.25">
      <c r="H510" s="154"/>
    </row>
    <row r="511" spans="8:8" x14ac:dyDescent="0.25">
      <c r="H511" s="154"/>
    </row>
    <row r="512" spans="8:8" x14ac:dyDescent="0.25">
      <c r="H512" s="154"/>
    </row>
    <row r="513" spans="8:8" x14ac:dyDescent="0.25">
      <c r="H513" s="154"/>
    </row>
    <row r="514" spans="8:8" x14ac:dyDescent="0.25">
      <c r="H514" s="154"/>
    </row>
    <row r="515" spans="8:8" x14ac:dyDescent="0.25">
      <c r="H515" s="154"/>
    </row>
    <row r="516" spans="8:8" x14ac:dyDescent="0.25">
      <c r="H516" s="154"/>
    </row>
    <row r="517" spans="8:8" x14ac:dyDescent="0.25">
      <c r="H517" s="154"/>
    </row>
    <row r="518" spans="8:8" x14ac:dyDescent="0.25">
      <c r="H518" s="154"/>
    </row>
    <row r="519" spans="8:8" x14ac:dyDescent="0.25">
      <c r="H519" s="154"/>
    </row>
    <row r="520" spans="8:8" x14ac:dyDescent="0.25">
      <c r="H520" s="154"/>
    </row>
    <row r="521" spans="8:8" x14ac:dyDescent="0.25">
      <c r="H521" s="154"/>
    </row>
    <row r="522" spans="8:8" x14ac:dyDescent="0.25">
      <c r="H522" s="154"/>
    </row>
    <row r="523" spans="8:8" x14ac:dyDescent="0.25">
      <c r="H523" s="154"/>
    </row>
    <row r="524" spans="8:8" x14ac:dyDescent="0.25">
      <c r="H524" s="154"/>
    </row>
    <row r="525" spans="8:8" x14ac:dyDescent="0.25">
      <c r="H525" s="154"/>
    </row>
    <row r="526" spans="8:8" x14ac:dyDescent="0.25">
      <c r="H526" s="154"/>
    </row>
    <row r="527" spans="8:8" x14ac:dyDescent="0.25">
      <c r="H527" s="154"/>
    </row>
    <row r="528" spans="8:8" x14ac:dyDescent="0.25">
      <c r="H528" s="154"/>
    </row>
    <row r="529" spans="8:8" x14ac:dyDescent="0.25">
      <c r="H529" s="154"/>
    </row>
  </sheetData>
  <mergeCells count="1">
    <mergeCell ref="E23:G2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J2" sqref="J2"/>
    </sheetView>
  </sheetViews>
  <sheetFormatPr baseColWidth="10" defaultRowHeight="15" x14ac:dyDescent="0.25"/>
  <cols>
    <col min="2" max="2" width="4" customWidth="1"/>
    <col min="3" max="3" width="88" customWidth="1"/>
    <col min="4" max="5" width="17.7109375" customWidth="1"/>
  </cols>
  <sheetData>
    <row r="1" spans="1:5" ht="15.75" x14ac:dyDescent="0.25">
      <c r="A1" s="113" t="s">
        <v>168</v>
      </c>
    </row>
    <row r="4" spans="1:5" ht="63" customHeight="1" x14ac:dyDescent="0.25">
      <c r="B4" s="159"/>
      <c r="C4" s="159"/>
      <c r="D4" s="395" t="s">
        <v>169</v>
      </c>
      <c r="E4" s="395"/>
    </row>
    <row r="5" spans="1:5" x14ac:dyDescent="0.25">
      <c r="B5" s="159"/>
      <c r="C5" s="159"/>
      <c r="D5" s="160" t="s">
        <v>170</v>
      </c>
      <c r="E5" s="160" t="s">
        <v>171</v>
      </c>
    </row>
    <row r="6" spans="1:5" ht="26.25" x14ac:dyDescent="0.25">
      <c r="B6" s="161"/>
      <c r="C6" s="161"/>
      <c r="D6" s="162" t="s">
        <v>172</v>
      </c>
      <c r="E6" s="163" t="s">
        <v>40</v>
      </c>
    </row>
    <row r="7" spans="1:5" x14ac:dyDescent="0.25">
      <c r="B7" s="164" t="s">
        <v>75</v>
      </c>
      <c r="C7" s="164" t="s">
        <v>173</v>
      </c>
      <c r="D7" s="165">
        <v>1.0234260065862921E-2</v>
      </c>
      <c r="E7" s="165">
        <v>1.3644554212725257E-2</v>
      </c>
    </row>
    <row r="8" spans="1:5" x14ac:dyDescent="0.25">
      <c r="B8" s="164" t="s">
        <v>105</v>
      </c>
      <c r="C8" s="164" t="s">
        <v>174</v>
      </c>
      <c r="D8" s="165">
        <v>5.1796562517181233E-3</v>
      </c>
      <c r="E8" s="165">
        <v>6.1712985295225842E-4</v>
      </c>
    </row>
    <row r="9" spans="1:5" x14ac:dyDescent="0.25">
      <c r="B9" s="164" t="s">
        <v>116</v>
      </c>
      <c r="C9" s="164" t="s">
        <v>175</v>
      </c>
      <c r="D9" s="165">
        <v>9.447787249021955E-3</v>
      </c>
      <c r="E9" s="165">
        <v>1.1483397663072825E-2</v>
      </c>
    </row>
    <row r="10" spans="1:5" x14ac:dyDescent="0.25">
      <c r="B10" s="164" t="s">
        <v>99</v>
      </c>
      <c r="C10" s="164" t="s">
        <v>100</v>
      </c>
      <c r="D10" s="165">
        <v>-6.9310021451646664E-2</v>
      </c>
      <c r="E10" s="165">
        <v>4.0540330690799209E-3</v>
      </c>
    </row>
    <row r="11" spans="1:5" x14ac:dyDescent="0.25">
      <c r="B11" s="164" t="s">
        <v>101</v>
      </c>
      <c r="C11" s="164" t="s">
        <v>176</v>
      </c>
      <c r="D11" s="165">
        <v>1.6265001379118793E-2</v>
      </c>
      <c r="E11" s="165">
        <v>1.9408059849734371E-2</v>
      </c>
    </row>
    <row r="12" spans="1:5" x14ac:dyDescent="0.25">
      <c r="B12" s="164" t="s">
        <v>97</v>
      </c>
      <c r="C12" s="164" t="s">
        <v>177</v>
      </c>
      <c r="D12" s="165">
        <v>3.3118259876036893E-2</v>
      </c>
      <c r="E12" s="165">
        <v>1.8515483460729287E-2</v>
      </c>
    </row>
    <row r="13" spans="1:5" x14ac:dyDescent="0.25">
      <c r="B13" s="164" t="s">
        <v>120</v>
      </c>
      <c r="C13" s="164" t="s">
        <v>178</v>
      </c>
      <c r="D13" s="165">
        <v>1.9032097100413203E-4</v>
      </c>
      <c r="E13" s="165">
        <v>1.2917227215499816E-2</v>
      </c>
    </row>
    <row r="14" spans="1:5" x14ac:dyDescent="0.25">
      <c r="B14" s="164" t="s">
        <v>123</v>
      </c>
      <c r="C14" s="164" t="s">
        <v>179</v>
      </c>
      <c r="D14" s="165">
        <v>6.5777917220273263E-3</v>
      </c>
      <c r="E14" s="165">
        <v>8.5730453844352628E-3</v>
      </c>
    </row>
    <row r="15" spans="1:5" x14ac:dyDescent="0.25">
      <c r="B15" s="164" t="s">
        <v>109</v>
      </c>
      <c r="C15" s="164" t="s">
        <v>180</v>
      </c>
      <c r="D15" s="165">
        <v>4.525477785356613E-2</v>
      </c>
      <c r="E15" s="165">
        <v>2.5216511329139379E-2</v>
      </c>
    </row>
    <row r="16" spans="1:5" x14ac:dyDescent="0.25">
      <c r="B16" s="164" t="s">
        <v>111</v>
      </c>
      <c r="C16" s="164" t="s">
        <v>181</v>
      </c>
      <c r="D16" s="165">
        <v>4.3981486401584835E-2</v>
      </c>
      <c r="E16" s="165">
        <v>6.4184370347410979E-3</v>
      </c>
    </row>
    <row r="17" spans="2:5" x14ac:dyDescent="0.25">
      <c r="B17" s="164" t="s">
        <v>114</v>
      </c>
      <c r="C17" s="164" t="s">
        <v>182</v>
      </c>
      <c r="D17" s="165">
        <v>2.8809013015999474E-2</v>
      </c>
      <c r="E17" s="165">
        <v>1.5987928200979828E-2</v>
      </c>
    </row>
    <row r="18" spans="2:5" x14ac:dyDescent="0.25">
      <c r="B18" s="164" t="s">
        <v>61</v>
      </c>
      <c r="C18" s="164" t="s">
        <v>183</v>
      </c>
      <c r="D18" s="165">
        <v>1.163135576234664E-2</v>
      </c>
      <c r="E18" s="165">
        <v>2.2234656897107019E-2</v>
      </c>
    </row>
    <row r="19" spans="2:5" x14ac:dyDescent="0.25">
      <c r="B19" s="166" t="s">
        <v>122</v>
      </c>
      <c r="C19" s="166" t="s">
        <v>184</v>
      </c>
      <c r="D19" s="167">
        <v>1.1638224519407325E-2</v>
      </c>
      <c r="E19" s="167">
        <v>1.0843658771007458E-2</v>
      </c>
    </row>
    <row r="20" spans="2:5" x14ac:dyDescent="0.25">
      <c r="B20" s="166"/>
      <c r="C20" s="166" t="s">
        <v>185</v>
      </c>
      <c r="D20" s="167">
        <v>1.4954683180258055E-2</v>
      </c>
      <c r="E20" s="167">
        <v>1.4740801694716588E-2</v>
      </c>
    </row>
    <row r="21" spans="2:5" x14ac:dyDescent="0.25">
      <c r="B21" s="164"/>
      <c r="C21" s="164"/>
      <c r="D21" s="165"/>
      <c r="E21" s="165"/>
    </row>
    <row r="22" spans="2:5" x14ac:dyDescent="0.25">
      <c r="B22" s="164"/>
      <c r="C22" s="164"/>
      <c r="D22" s="168"/>
      <c r="E22" s="168"/>
    </row>
  </sheetData>
  <mergeCells count="1">
    <mergeCell ref="D4:E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J2" sqref="J2"/>
    </sheetView>
  </sheetViews>
  <sheetFormatPr baseColWidth="10" defaultRowHeight="15" x14ac:dyDescent="0.25"/>
  <cols>
    <col min="2" max="2" width="4" customWidth="1"/>
    <col min="3" max="3" width="88" customWidth="1"/>
    <col min="4" max="4" width="33.85546875" customWidth="1"/>
  </cols>
  <sheetData>
    <row r="1" spans="1:4" ht="15.75" x14ac:dyDescent="0.25">
      <c r="A1" s="113" t="s">
        <v>186</v>
      </c>
    </row>
    <row r="4" spans="1:4" ht="63" customHeight="1" x14ac:dyDescent="0.25">
      <c r="B4" s="159"/>
      <c r="C4" s="159"/>
      <c r="D4" s="169" t="s">
        <v>187</v>
      </c>
    </row>
    <row r="5" spans="1:4" ht="26.25" customHeight="1" x14ac:dyDescent="0.25">
      <c r="B5" s="161"/>
      <c r="C5" s="161"/>
      <c r="D5" s="162" t="s">
        <v>188</v>
      </c>
    </row>
    <row r="6" spans="1:4" x14ac:dyDescent="0.25">
      <c r="B6" s="164" t="s">
        <v>75</v>
      </c>
      <c r="C6" s="164" t="s">
        <v>173</v>
      </c>
      <c r="D6" s="165">
        <v>1.2839535447160211E-2</v>
      </c>
    </row>
    <row r="7" spans="1:4" x14ac:dyDescent="0.25">
      <c r="B7" s="164" t="s">
        <v>105</v>
      </c>
      <c r="C7" s="164" t="s">
        <v>174</v>
      </c>
      <c r="D7" s="165">
        <v>8.3024883288378426E-3</v>
      </c>
    </row>
    <row r="8" spans="1:4" x14ac:dyDescent="0.25">
      <c r="B8" s="164" t="s">
        <v>116</v>
      </c>
      <c r="C8" s="164" t="s">
        <v>175</v>
      </c>
      <c r="D8" s="165">
        <v>1.1607614336414107E-2</v>
      </c>
    </row>
    <row r="9" spans="1:4" x14ac:dyDescent="0.25">
      <c r="B9" s="164" t="s">
        <v>99</v>
      </c>
      <c r="C9" s="164" t="s">
        <v>100</v>
      </c>
      <c r="D9" s="165">
        <v>-6.3534414682823726E-2</v>
      </c>
    </row>
    <row r="10" spans="1:4" x14ac:dyDescent="0.25">
      <c r="B10" s="164" t="s">
        <v>101</v>
      </c>
      <c r="C10" s="164" t="s">
        <v>176</v>
      </c>
      <c r="D10" s="165">
        <v>1.9623237673771721E-2</v>
      </c>
    </row>
    <row r="11" spans="1:4" x14ac:dyDescent="0.25">
      <c r="B11" s="164" t="s">
        <v>97</v>
      </c>
      <c r="C11" s="164" t="s">
        <v>177</v>
      </c>
      <c r="D11" s="165">
        <v>3.512212792161673E-2</v>
      </c>
    </row>
    <row r="12" spans="1:4" x14ac:dyDescent="0.25">
      <c r="B12" s="164" t="s">
        <v>120</v>
      </c>
      <c r="C12" s="164" t="s">
        <v>178</v>
      </c>
      <c r="D12" s="165">
        <v>1.8068829677675424E-3</v>
      </c>
    </row>
    <row r="13" spans="1:4" x14ac:dyDescent="0.25">
      <c r="B13" s="164" t="s">
        <v>123</v>
      </c>
      <c r="C13" s="164" t="s">
        <v>179</v>
      </c>
      <c r="D13" s="165">
        <v>9.2041637907263052E-3</v>
      </c>
    </row>
    <row r="14" spans="1:4" x14ac:dyDescent="0.25">
      <c r="B14" s="164" t="s">
        <v>109</v>
      </c>
      <c r="C14" s="164" t="s">
        <v>180</v>
      </c>
      <c r="D14" s="165">
        <v>4.5709516292280705E-2</v>
      </c>
    </row>
    <row r="15" spans="1:4" x14ac:dyDescent="0.25">
      <c r="B15" s="164" t="s">
        <v>111</v>
      </c>
      <c r="C15" s="164" t="s">
        <v>181</v>
      </c>
      <c r="D15" s="165">
        <v>4.4583400175967514E-2</v>
      </c>
    </row>
    <row r="16" spans="1:4" x14ac:dyDescent="0.25">
      <c r="B16" s="164" t="s">
        <v>114</v>
      </c>
      <c r="C16" s="164" t="s">
        <v>182</v>
      </c>
      <c r="D16" s="165">
        <v>3.138956430593276E-2</v>
      </c>
    </row>
    <row r="17" spans="2:4" x14ac:dyDescent="0.25">
      <c r="B17" s="164" t="s">
        <v>61</v>
      </c>
      <c r="C17" s="164" t="s">
        <v>183</v>
      </c>
      <c r="D17" s="165">
        <v>1.6539726311770808E-2</v>
      </c>
    </row>
    <row r="18" spans="2:4" x14ac:dyDescent="0.25">
      <c r="B18" s="166" t="s">
        <v>122</v>
      </c>
      <c r="C18" s="166" t="s">
        <v>184</v>
      </c>
      <c r="D18" s="167">
        <v>1.4264164155706194E-2</v>
      </c>
    </row>
    <row r="19" spans="2:4" x14ac:dyDescent="0.25">
      <c r="B19" s="166"/>
      <c r="C19" s="166" t="s">
        <v>185</v>
      </c>
      <c r="D19" s="167">
        <v>1.8459234010218095E-2</v>
      </c>
    </row>
    <row r="20" spans="2:4" x14ac:dyDescent="0.25">
      <c r="B20" s="164"/>
      <c r="C20" s="164"/>
      <c r="D20" s="165"/>
    </row>
    <row r="21" spans="2:4" x14ac:dyDescent="0.25">
      <c r="B21" s="164"/>
      <c r="C21" s="164"/>
      <c r="D21" s="16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G2" zoomScale="80" zoomScaleNormal="80" workbookViewId="0">
      <selection activeCell="V24" sqref="V24"/>
    </sheetView>
  </sheetViews>
  <sheetFormatPr baseColWidth="10" defaultRowHeight="15" x14ac:dyDescent="0.25"/>
  <sheetData>
    <row r="1" spans="1:6" s="170" customFormat="1" ht="15.75" x14ac:dyDescent="0.25">
      <c r="A1" s="113" t="s">
        <v>189</v>
      </c>
    </row>
    <row r="2" spans="1:6" x14ac:dyDescent="0.25">
      <c r="C2" t="s">
        <v>40</v>
      </c>
      <c r="E2" t="s">
        <v>41</v>
      </c>
    </row>
    <row r="3" spans="1:6" x14ac:dyDescent="0.25">
      <c r="B3" t="s">
        <v>190</v>
      </c>
      <c r="C3" s="115">
        <v>-87728.018982122652</v>
      </c>
      <c r="D3">
        <v>-4.6704746285828325E-2</v>
      </c>
      <c r="E3" s="115">
        <v>-171767.67928375988</v>
      </c>
      <c r="F3">
        <v>-9.1445879824190723E-2</v>
      </c>
    </row>
    <row r="4" spans="1:6" x14ac:dyDescent="0.25">
      <c r="B4" t="s">
        <v>191</v>
      </c>
      <c r="C4" s="115">
        <v>-28304.199740175136</v>
      </c>
      <c r="D4">
        <v>-6.3508923894510794E-3</v>
      </c>
      <c r="E4" s="115">
        <v>-61529.798626997035</v>
      </c>
      <c r="F4">
        <v>-1.3806047632923812E-2</v>
      </c>
    </row>
    <row r="5" spans="1:6" x14ac:dyDescent="0.25">
      <c r="B5" t="s">
        <v>192</v>
      </c>
      <c r="C5" s="115">
        <v>-2475.776366034097</v>
      </c>
      <c r="D5">
        <v>-6.4555017419620775E-4</v>
      </c>
      <c r="E5" s="115">
        <v>-75626.023623003683</v>
      </c>
      <c r="F5">
        <v>-1.9719225610749125E-2</v>
      </c>
    </row>
    <row r="6" spans="1:6" x14ac:dyDescent="0.25">
      <c r="B6" t="s">
        <v>193</v>
      </c>
      <c r="C6" s="115">
        <v>1660.7923386368384</v>
      </c>
      <c r="D6">
        <v>1.6724111239208028E-3</v>
      </c>
      <c r="E6" s="115">
        <v>22628.285459665902</v>
      </c>
      <c r="F6">
        <v>2.2786591338120665E-2</v>
      </c>
    </row>
    <row r="7" spans="1:6" x14ac:dyDescent="0.25">
      <c r="B7" t="s">
        <v>194</v>
      </c>
      <c r="C7" s="115">
        <v>2787.5567310441056</v>
      </c>
      <c r="D7">
        <v>1.7043269051703058E-3</v>
      </c>
      <c r="E7" s="115">
        <v>-5751.7052356638487</v>
      </c>
      <c r="F7">
        <v>-3.5166229532050952E-3</v>
      </c>
    </row>
    <row r="8" spans="1:6" x14ac:dyDescent="0.25">
      <c r="B8" t="s">
        <v>195</v>
      </c>
      <c r="C8" s="115">
        <v>8675.246827999672</v>
      </c>
      <c r="D8">
        <v>2.9283671736475281E-3</v>
      </c>
      <c r="E8" s="115">
        <v>2961.284581687778</v>
      </c>
      <c r="F8">
        <v>9.9959444760178151E-4</v>
      </c>
    </row>
    <row r="9" spans="1:6" x14ac:dyDescent="0.25">
      <c r="B9" t="s">
        <v>196</v>
      </c>
      <c r="C9" s="115">
        <v>8848.4233369142657</v>
      </c>
      <c r="D9">
        <v>6.2968613142677654E-3</v>
      </c>
      <c r="E9" s="115">
        <v>24104.824924888817</v>
      </c>
      <c r="F9">
        <v>1.7153874060648389E-2</v>
      </c>
    </row>
    <row r="10" spans="1:6" x14ac:dyDescent="0.25">
      <c r="B10" t="s">
        <v>197</v>
      </c>
      <c r="C10" s="115">
        <v>16306.849361311379</v>
      </c>
      <c r="D10">
        <v>7.4713239141508403E-3</v>
      </c>
      <c r="E10" s="115">
        <v>-5221.5359003412232</v>
      </c>
      <c r="F10">
        <v>-2.3923558240117604E-3</v>
      </c>
    </row>
    <row r="11" spans="1:6" x14ac:dyDescent="0.25">
      <c r="B11" t="s">
        <v>198</v>
      </c>
      <c r="C11" s="115">
        <v>35335.496595488621</v>
      </c>
      <c r="D11">
        <v>8.8742627088425063E-3</v>
      </c>
      <c r="E11" s="115">
        <v>44452.83956100684</v>
      </c>
      <c r="F11">
        <v>1.1164019595772956E-2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C1" zoomScaleNormal="100" workbookViewId="0">
      <selection activeCell="E5" sqref="E5"/>
    </sheetView>
  </sheetViews>
  <sheetFormatPr baseColWidth="10" defaultRowHeight="15" x14ac:dyDescent="0.25"/>
  <cols>
    <col min="1" max="1" width="33.140625" customWidth="1"/>
  </cols>
  <sheetData>
    <row r="1" spans="1:3" ht="15.75" x14ac:dyDescent="0.25">
      <c r="A1" s="113" t="s">
        <v>199</v>
      </c>
    </row>
    <row r="3" spans="1:3" x14ac:dyDescent="0.25">
      <c r="A3" t="s">
        <v>200</v>
      </c>
      <c r="B3" s="115">
        <v>-25287.310804864319</v>
      </c>
      <c r="C3" s="171">
        <v>-3.0169047564290175E-3</v>
      </c>
    </row>
    <row r="4" spans="1:3" x14ac:dyDescent="0.25">
      <c r="A4" t="s">
        <v>128</v>
      </c>
      <c r="B4" s="115">
        <v>-8498.0482814573861</v>
      </c>
      <c r="C4" s="171">
        <v>-5.8856374486722096E-3</v>
      </c>
    </row>
    <row r="5" spans="1:3" x14ac:dyDescent="0.25">
      <c r="A5" t="s">
        <v>195</v>
      </c>
      <c r="B5" s="115">
        <v>7273.9327335712005</v>
      </c>
      <c r="C5" s="171">
        <v>2.4553475264313951E-3</v>
      </c>
    </row>
    <row r="6" spans="1:3" x14ac:dyDescent="0.25">
      <c r="A6" t="s">
        <v>201</v>
      </c>
      <c r="B6" s="115">
        <v>15832.840572536497</v>
      </c>
      <c r="C6" s="171">
        <v>2.1019859985580869E-2</v>
      </c>
    </row>
    <row r="7" spans="1:3" x14ac:dyDescent="0.25">
      <c r="A7" t="s">
        <v>202</v>
      </c>
      <c r="B7" s="115">
        <v>126901.05977638904</v>
      </c>
      <c r="C7" s="171">
        <v>4.0000000000000001E-3</v>
      </c>
    </row>
    <row r="8" spans="1:3" x14ac:dyDescent="0.25">
      <c r="A8" t="s">
        <v>191</v>
      </c>
      <c r="B8" s="115">
        <v>52242.199652288036</v>
      </c>
      <c r="C8" s="171">
        <v>1.1722097470537429E-2</v>
      </c>
    </row>
    <row r="9" spans="1:3" x14ac:dyDescent="0.25">
      <c r="A9" t="s">
        <v>197</v>
      </c>
      <c r="B9" s="115">
        <v>126019.01257456893</v>
      </c>
      <c r="C9" s="171">
        <v>5.7738244919332216E-2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E1" zoomScaleNormal="100" workbookViewId="0">
      <selection activeCell="P12" sqref="P12"/>
    </sheetView>
  </sheetViews>
  <sheetFormatPr baseColWidth="10" defaultRowHeight="15" x14ac:dyDescent="0.25"/>
  <cols>
    <col min="1" max="1" width="20.85546875" bestFit="1" customWidth="1"/>
    <col min="2" max="10" width="15.7109375" customWidth="1"/>
  </cols>
  <sheetData>
    <row r="1" spans="1:17" x14ac:dyDescent="0.25">
      <c r="A1" s="172"/>
      <c r="B1" s="46"/>
      <c r="C1" s="46"/>
      <c r="D1" s="46"/>
      <c r="E1" s="46"/>
      <c r="F1" s="46"/>
      <c r="G1" s="46"/>
    </row>
    <row r="2" spans="1:17" ht="16.5" thickBot="1" x14ac:dyDescent="0.3">
      <c r="A2" s="173" t="s">
        <v>203</v>
      </c>
      <c r="B2" s="46"/>
      <c r="C2" s="46"/>
      <c r="D2" s="46"/>
      <c r="E2" s="46"/>
      <c r="F2" s="46"/>
      <c r="G2" s="46"/>
      <c r="I2" s="113" t="s">
        <v>642</v>
      </c>
      <c r="Q2" s="113" t="s">
        <v>641</v>
      </c>
    </row>
    <row r="3" spans="1:17" ht="16.5" thickTop="1" thickBot="1" x14ac:dyDescent="0.3">
      <c r="A3" s="172"/>
      <c r="B3" s="396">
        <v>2019</v>
      </c>
      <c r="C3" s="398">
        <v>2030</v>
      </c>
      <c r="D3" s="399"/>
      <c r="E3" s="399"/>
      <c r="F3" s="399"/>
      <c r="G3" s="399"/>
      <c r="H3" s="174"/>
      <c r="I3" s="174"/>
      <c r="J3" s="174"/>
    </row>
    <row r="4" spans="1:17" ht="33" thickTop="1" thickBot="1" x14ac:dyDescent="0.3">
      <c r="A4" s="172"/>
      <c r="B4" s="397"/>
      <c r="C4" s="175" t="s">
        <v>32</v>
      </c>
      <c r="D4" s="175" t="s">
        <v>40</v>
      </c>
      <c r="E4" s="176" t="s">
        <v>41</v>
      </c>
      <c r="F4" s="175" t="s">
        <v>204</v>
      </c>
      <c r="G4" s="175" t="s">
        <v>205</v>
      </c>
      <c r="H4" s="177"/>
      <c r="I4" s="177"/>
    </row>
    <row r="5" spans="1:17" x14ac:dyDescent="0.25">
      <c r="A5" s="178" t="s">
        <v>195</v>
      </c>
      <c r="B5" s="179">
        <v>0.13769543168974419</v>
      </c>
      <c r="C5" s="179">
        <v>0.13990269680657155</v>
      </c>
      <c r="D5" s="179">
        <v>0.13615646705264392</v>
      </c>
      <c r="E5" s="180">
        <v>0.13538210078439591</v>
      </c>
      <c r="F5" s="179">
        <v>0.13489004280833888</v>
      </c>
      <c r="G5" s="180">
        <v>0.1363394361184575</v>
      </c>
    </row>
    <row r="6" spans="1:17" x14ac:dyDescent="0.25">
      <c r="A6" s="181" t="s">
        <v>200</v>
      </c>
      <c r="B6" s="182">
        <v>0.21889553194234959</v>
      </c>
      <c r="C6" s="182">
        <v>0.20173236671135913</v>
      </c>
      <c r="D6" s="182">
        <v>0.20264497868396203</v>
      </c>
      <c r="E6" s="183">
        <v>0.19842411016789269</v>
      </c>
      <c r="F6" s="182">
        <v>0.20120781692186249</v>
      </c>
      <c r="G6" s="183">
        <v>0.20014367211989229</v>
      </c>
    </row>
    <row r="7" spans="1:17" x14ac:dyDescent="0.25">
      <c r="A7" s="181" t="s">
        <v>206</v>
      </c>
      <c r="B7" s="182">
        <v>0.57277964825300898</v>
      </c>
      <c r="C7" s="182">
        <v>0.58403150754486421</v>
      </c>
      <c r="D7" s="182">
        <v>0.58539798569759949</v>
      </c>
      <c r="E7" s="183">
        <v>0.57571302268658198</v>
      </c>
      <c r="F7" s="182">
        <v>0.58446490639134818</v>
      </c>
      <c r="G7" s="183">
        <v>0.5839790002594959</v>
      </c>
    </row>
    <row r="8" spans="1:17" x14ac:dyDescent="0.25">
      <c r="A8" s="181" t="s">
        <v>92</v>
      </c>
      <c r="B8" s="182">
        <v>5.5143460345301362E-2</v>
      </c>
      <c r="C8" s="182">
        <v>5.922962645344141E-2</v>
      </c>
      <c r="D8" s="182">
        <v>6.0771487680867278E-2</v>
      </c>
      <c r="E8" s="183">
        <v>5.984180660607593E-2</v>
      </c>
      <c r="F8" s="182">
        <v>6.458310733753421E-2</v>
      </c>
      <c r="G8" s="183">
        <v>6.4596659382026994E-2</v>
      </c>
    </row>
    <row r="9" spans="1:17" ht="15.75" thickBot="1" x14ac:dyDescent="0.3">
      <c r="A9" s="184" t="s">
        <v>126</v>
      </c>
      <c r="B9" s="185">
        <v>1.5485927769595851E-2</v>
      </c>
      <c r="C9" s="185">
        <v>1.5103802483764051E-2</v>
      </c>
      <c r="D9" s="185">
        <v>1.5029080884927373E-2</v>
      </c>
      <c r="E9" s="186">
        <v>1.4876613261701113E-2</v>
      </c>
      <c r="F9" s="185">
        <v>1.4854126540916682E-2</v>
      </c>
      <c r="G9" s="186">
        <v>1.4941232120127481E-2</v>
      </c>
    </row>
    <row r="10" spans="1:17" ht="15.75" thickBot="1" x14ac:dyDescent="0.3">
      <c r="A10" s="187" t="s">
        <v>207</v>
      </c>
      <c r="B10" s="188">
        <f t="shared" ref="B10:G10" si="0">SUM(B5:B9)</f>
        <v>1</v>
      </c>
      <c r="C10" s="188">
        <f t="shared" si="0"/>
        <v>1.0000000000000004</v>
      </c>
      <c r="D10" s="188">
        <f t="shared" si="0"/>
        <v>1</v>
      </c>
      <c r="E10" s="189">
        <f t="shared" si="0"/>
        <v>0.9842376535066476</v>
      </c>
      <c r="F10" s="188">
        <f t="shared" si="0"/>
        <v>1.0000000000000004</v>
      </c>
      <c r="G10" s="190">
        <f t="shared" si="0"/>
        <v>1.0000000000000002</v>
      </c>
    </row>
    <row r="11" spans="1:17" ht="15.75" thickTop="1" x14ac:dyDescent="0.25">
      <c r="A11" s="172"/>
      <c r="B11" s="46"/>
      <c r="C11" s="46"/>
      <c r="D11" s="46"/>
      <c r="E11" s="46"/>
      <c r="F11" s="46"/>
      <c r="G11" s="46"/>
    </row>
    <row r="12" spans="1:17" ht="15.75" thickBot="1" x14ac:dyDescent="0.3">
      <c r="A12" s="173" t="s">
        <v>208</v>
      </c>
      <c r="B12" s="46"/>
      <c r="C12" s="46"/>
      <c r="D12" s="46"/>
      <c r="E12" s="46"/>
      <c r="F12" s="46"/>
      <c r="G12" s="46"/>
    </row>
    <row r="13" spans="1:17" ht="16.5" thickTop="1" thickBot="1" x14ac:dyDescent="0.3">
      <c r="A13" s="172"/>
      <c r="B13" s="396">
        <v>2019</v>
      </c>
      <c r="C13" s="398">
        <v>2030</v>
      </c>
      <c r="D13" s="399"/>
      <c r="E13" s="399"/>
      <c r="F13" s="399"/>
      <c r="G13" s="399"/>
      <c r="H13" s="174"/>
      <c r="I13" s="174"/>
      <c r="J13" s="174"/>
    </row>
    <row r="14" spans="1:17" ht="33" thickTop="1" thickBot="1" x14ac:dyDescent="0.3">
      <c r="A14" s="172"/>
      <c r="B14" s="397"/>
      <c r="C14" s="175" t="s">
        <v>32</v>
      </c>
      <c r="D14" s="175" t="s">
        <v>40</v>
      </c>
      <c r="E14" s="176" t="s">
        <v>41</v>
      </c>
      <c r="F14" s="175" t="s">
        <v>204</v>
      </c>
      <c r="G14" s="175" t="s">
        <v>205</v>
      </c>
      <c r="H14" s="177"/>
      <c r="I14" s="177"/>
      <c r="J14" s="177"/>
    </row>
    <row r="15" spans="1:17" x14ac:dyDescent="0.25">
      <c r="A15" s="178" t="s">
        <v>195</v>
      </c>
      <c r="B15" s="179">
        <v>0.1039633764415321</v>
      </c>
      <c r="C15" s="179">
        <v>9.5968553620515054E-2</v>
      </c>
      <c r="D15" s="179">
        <v>9.6066584696387791E-2</v>
      </c>
      <c r="E15" s="180">
        <v>9.5919454786576472E-2</v>
      </c>
      <c r="F15" s="179">
        <v>9.5721358811828014E-2</v>
      </c>
      <c r="G15" s="180">
        <v>9.5606016699803578E-2</v>
      </c>
    </row>
    <row r="16" spans="1:17" x14ac:dyDescent="0.25">
      <c r="A16" s="181" t="s">
        <v>200</v>
      </c>
      <c r="B16" s="182">
        <v>0.29414746651132401</v>
      </c>
      <c r="C16" s="182">
        <v>0.29470095965394139</v>
      </c>
      <c r="D16" s="182">
        <v>0.29569441208007718</v>
      </c>
      <c r="E16" s="183">
        <v>0.29558199592918899</v>
      </c>
      <c r="F16" s="182">
        <v>0.2949866071610911</v>
      </c>
      <c r="G16" s="183">
        <v>0.29489581700944512</v>
      </c>
    </row>
    <row r="17" spans="1:7" x14ac:dyDescent="0.25">
      <c r="A17" s="181" t="s">
        <v>206</v>
      </c>
      <c r="B17" s="182">
        <v>0.51246215775825699</v>
      </c>
      <c r="C17" s="182">
        <v>0.51906249710253904</v>
      </c>
      <c r="D17" s="182">
        <v>0.51616586205154491</v>
      </c>
      <c r="E17" s="183">
        <v>0.51042144879776319</v>
      </c>
      <c r="F17" s="182">
        <v>0.51881058945642922</v>
      </c>
      <c r="G17" s="183">
        <v>0.51307260790359088</v>
      </c>
    </row>
    <row r="18" spans="1:7" x14ac:dyDescent="0.25">
      <c r="A18" s="181" t="s">
        <v>92</v>
      </c>
      <c r="B18" s="182">
        <v>6.2993595797831439E-2</v>
      </c>
      <c r="C18" s="182">
        <v>6.6276133132987691E-2</v>
      </c>
      <c r="D18" s="182">
        <v>6.6554433991281914E-2</v>
      </c>
      <c r="E18" s="183">
        <v>6.5967379263488501E-2</v>
      </c>
      <c r="F18" s="182">
        <v>7.068342843622813E-2</v>
      </c>
      <c r="G18" s="183">
        <v>7.0061306253079672E-2</v>
      </c>
    </row>
    <row r="19" spans="1:7" ht="15.75" thickBot="1" x14ac:dyDescent="0.3">
      <c r="A19" s="184" t="s">
        <v>126</v>
      </c>
      <c r="B19" s="185">
        <v>2.6433403491055253E-2</v>
      </c>
      <c r="C19" s="185">
        <v>2.3991856490016731E-2</v>
      </c>
      <c r="D19" s="185">
        <v>2.4138997643148041E-2</v>
      </c>
      <c r="E19" s="186">
        <v>2.4172525401561229E-2</v>
      </c>
      <c r="F19" s="185">
        <v>2.4670749497116739E-2</v>
      </c>
      <c r="G19" s="186">
        <v>2.4704469539629761E-2</v>
      </c>
    </row>
    <row r="20" spans="1:7" ht="15.75" thickBot="1" x14ac:dyDescent="0.3">
      <c r="A20" s="187" t="s">
        <v>207</v>
      </c>
      <c r="B20" s="188">
        <f t="shared" ref="B20:G20" si="1">SUM(B15:B19)</f>
        <v>0.99999999999999978</v>
      </c>
      <c r="C20" s="188">
        <f t="shared" si="1"/>
        <v>1</v>
      </c>
      <c r="D20" s="188">
        <f t="shared" si="1"/>
        <v>0.99862029046243983</v>
      </c>
      <c r="E20" s="189">
        <f t="shared" si="1"/>
        <v>0.99206280417857839</v>
      </c>
      <c r="F20" s="188">
        <f t="shared" si="1"/>
        <v>1.0048727333626932</v>
      </c>
      <c r="G20" s="190">
        <f t="shared" si="1"/>
        <v>0.99834021740554901</v>
      </c>
    </row>
    <row r="21" spans="1:7" ht="15.75" thickTop="1" x14ac:dyDescent="0.25">
      <c r="A21" s="191"/>
      <c r="B21" s="192"/>
      <c r="C21" s="192"/>
      <c r="D21" s="192"/>
      <c r="E21" s="192"/>
      <c r="F21" s="192"/>
      <c r="G21" s="193"/>
    </row>
    <row r="22" spans="1:7" ht="15.75" thickBot="1" x14ac:dyDescent="0.3">
      <c r="A22" s="173" t="s">
        <v>209</v>
      </c>
      <c r="B22" s="46"/>
      <c r="C22" s="46"/>
      <c r="D22" s="46"/>
      <c r="E22" s="46"/>
      <c r="F22" s="46"/>
      <c r="G22" s="46"/>
    </row>
    <row r="23" spans="1:7" ht="17.25" thickTop="1" thickBot="1" x14ac:dyDescent="0.3">
      <c r="A23" s="194"/>
      <c r="B23" s="175" t="s">
        <v>32</v>
      </c>
      <c r="C23" s="175" t="s">
        <v>210</v>
      </c>
      <c r="D23" s="175" t="s">
        <v>211</v>
      </c>
      <c r="E23" s="175" t="s">
        <v>212</v>
      </c>
      <c r="F23" s="176" t="s">
        <v>213</v>
      </c>
      <c r="G23" s="46"/>
    </row>
    <row r="24" spans="1:7" x14ac:dyDescent="0.25">
      <c r="A24" s="178" t="s">
        <v>195</v>
      </c>
      <c r="B24" s="195">
        <v>-128.51872500000002</v>
      </c>
      <c r="C24" s="195">
        <v>-132.25012500000003</v>
      </c>
      <c r="D24" s="195">
        <v>-121.92112499999996</v>
      </c>
      <c r="E24" s="195">
        <v>-124.22282500000003</v>
      </c>
      <c r="F24" s="196">
        <v>-114.90952499999992</v>
      </c>
      <c r="G24" s="46"/>
    </row>
    <row r="25" spans="1:7" x14ac:dyDescent="0.25">
      <c r="A25" s="181" t="s">
        <v>214</v>
      </c>
      <c r="B25" s="197">
        <v>320.6957689999997</v>
      </c>
      <c r="C25" s="197">
        <v>340.12750683783838</v>
      </c>
      <c r="D25" s="197">
        <v>361.4296311621622</v>
      </c>
      <c r="E25" s="197">
        <v>332.96564900000044</v>
      </c>
      <c r="F25" s="198">
        <v>354.18832900000029</v>
      </c>
      <c r="G25" s="46"/>
    </row>
    <row r="26" spans="1:7" x14ac:dyDescent="0.25">
      <c r="A26" s="181" t="s">
        <v>206</v>
      </c>
      <c r="B26" s="197">
        <v>725.14785799999936</v>
      </c>
      <c r="C26" s="197">
        <v>737.04922016216142</v>
      </c>
      <c r="D26" s="197">
        <v>659.50449583783723</v>
      </c>
      <c r="E26" s="197">
        <v>596.73175800000024</v>
      </c>
      <c r="F26" s="198">
        <v>519.23325799999952</v>
      </c>
      <c r="G26" s="46"/>
    </row>
    <row r="27" spans="1:7" x14ac:dyDescent="0.25">
      <c r="A27" s="181" t="s">
        <v>92</v>
      </c>
      <c r="B27" s="197">
        <v>162.11262599999986</v>
      </c>
      <c r="C27" s="197">
        <v>294.89572599999997</v>
      </c>
      <c r="D27" s="197">
        <v>172.89612599999987</v>
      </c>
      <c r="E27" s="197">
        <v>278.89832599999977</v>
      </c>
      <c r="F27" s="198">
        <v>157.84722599999986</v>
      </c>
      <c r="G27" s="46"/>
    </row>
    <row r="28" spans="1:7" ht="15.75" thickBot="1" x14ac:dyDescent="0.3">
      <c r="A28" s="184" t="s">
        <v>126</v>
      </c>
      <c r="B28" s="199">
        <v>-44.748947000000044</v>
      </c>
      <c r="C28" s="199">
        <v>-23.781447000000071</v>
      </c>
      <c r="D28" s="199">
        <v>-39.473447000000078</v>
      </c>
      <c r="E28" s="199">
        <v>-20.065347000000088</v>
      </c>
      <c r="F28" s="200">
        <v>-35.882047000000057</v>
      </c>
      <c r="G28" s="46"/>
    </row>
    <row r="29" spans="1:7" ht="15.75" thickBot="1" x14ac:dyDescent="0.3">
      <c r="A29" s="187" t="s">
        <v>207</v>
      </c>
      <c r="B29" s="201">
        <v>1034.688580999999</v>
      </c>
      <c r="C29" s="201">
        <v>1216.0408809999997</v>
      </c>
      <c r="D29" s="201">
        <v>1032.4356809999992</v>
      </c>
      <c r="E29" s="201">
        <v>1064.3075610000001</v>
      </c>
      <c r="F29" s="202">
        <v>880.47724099999971</v>
      </c>
      <c r="G29" s="46"/>
    </row>
    <row r="30" spans="1:7" ht="15.75" thickTop="1" x14ac:dyDescent="0.25">
      <c r="A30" s="46"/>
      <c r="B30" s="46"/>
      <c r="C30" s="46"/>
      <c r="D30" s="46"/>
      <c r="E30" s="46"/>
      <c r="F30" s="46"/>
      <c r="G30" s="46"/>
    </row>
  </sheetData>
  <mergeCells count="4">
    <mergeCell ref="B3:B4"/>
    <mergeCell ref="C3:G3"/>
    <mergeCell ref="B13:B14"/>
    <mergeCell ref="C13:G1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D1" zoomScaleNormal="100" workbookViewId="0">
      <selection activeCell="W25" sqref="W25"/>
    </sheetView>
  </sheetViews>
  <sheetFormatPr baseColWidth="10" defaultRowHeight="15" x14ac:dyDescent="0.25"/>
  <cols>
    <col min="5" max="5" width="13.85546875" bestFit="1" customWidth="1"/>
    <col min="7" max="7" width="11.42578125" style="85"/>
  </cols>
  <sheetData>
    <row r="1" spans="1:10" ht="15.75" x14ac:dyDescent="0.25">
      <c r="A1" s="113" t="s">
        <v>215</v>
      </c>
    </row>
    <row r="2" spans="1:10" x14ac:dyDescent="0.25">
      <c r="A2" s="203"/>
      <c r="B2" s="400" t="s">
        <v>216</v>
      </c>
      <c r="C2" s="401"/>
      <c r="D2" s="401"/>
      <c r="E2" s="401"/>
      <c r="G2" s="204">
        <v>320000</v>
      </c>
    </row>
    <row r="3" spans="1:10" x14ac:dyDescent="0.25">
      <c r="A3" s="203"/>
      <c r="B3" s="402" t="s">
        <v>217</v>
      </c>
      <c r="C3" s="403"/>
      <c r="D3" s="404"/>
      <c r="E3" s="205" t="s">
        <v>218</v>
      </c>
      <c r="F3" s="61" t="s">
        <v>219</v>
      </c>
      <c r="G3" s="61" t="s">
        <v>220</v>
      </c>
      <c r="J3" s="58"/>
    </row>
    <row r="4" spans="1:10" x14ac:dyDescent="0.25">
      <c r="A4" s="203"/>
      <c r="B4" s="206" t="s">
        <v>221</v>
      </c>
      <c r="C4" s="207" t="s">
        <v>222</v>
      </c>
      <c r="D4" s="207" t="s">
        <v>223</v>
      </c>
      <c r="E4" s="205"/>
    </row>
    <row r="5" spans="1:10" x14ac:dyDescent="0.25">
      <c r="A5" s="208" t="s">
        <v>195</v>
      </c>
      <c r="B5" s="209">
        <f t="shared" ref="B5:B15" si="0">SUM(C5:D5)</f>
        <v>107428.24812467507</v>
      </c>
      <c r="C5" s="210">
        <v>-45157.587559571322</v>
      </c>
      <c r="D5" s="211">
        <v>152585.83568424638</v>
      </c>
      <c r="E5" s="80">
        <f>ABS(B5-G$2)+C5</f>
        <v>167414.16431575362</v>
      </c>
      <c r="F5" s="212">
        <v>0.10437122520292309</v>
      </c>
      <c r="G5" s="213">
        <v>0.5</v>
      </c>
    </row>
    <row r="6" spans="1:10" x14ac:dyDescent="0.25">
      <c r="A6" s="214" t="s">
        <v>80</v>
      </c>
      <c r="B6" s="215">
        <f t="shared" si="0"/>
        <v>76153.265768823301</v>
      </c>
      <c r="C6" s="216">
        <v>11015.573210375749</v>
      </c>
      <c r="D6" s="217">
        <v>65137.692558447554</v>
      </c>
      <c r="E6" s="80">
        <f>ABS(B6-G$2)</f>
        <v>243846.7342311767</v>
      </c>
      <c r="F6" s="218">
        <v>0.27665991023947217</v>
      </c>
      <c r="G6" s="213">
        <f t="shared" ref="G6:G15" si="1">G5+1</f>
        <v>1.5</v>
      </c>
    </row>
    <row r="7" spans="1:10" x14ac:dyDescent="0.25">
      <c r="A7" s="214" t="s">
        <v>78</v>
      </c>
      <c r="B7" s="215">
        <f t="shared" si="0"/>
        <v>79934.513551137003</v>
      </c>
      <c r="C7" s="216">
        <v>15561.887766975702</v>
      </c>
      <c r="D7" s="217">
        <v>64372.625784161297</v>
      </c>
      <c r="E7" s="80">
        <f>ABS(B7-G$2)</f>
        <v>240065.486448863</v>
      </c>
      <c r="F7" s="218">
        <v>0.24757212736133935</v>
      </c>
      <c r="G7" s="213">
        <f t="shared" si="1"/>
        <v>2.5</v>
      </c>
    </row>
    <row r="8" spans="1:10" x14ac:dyDescent="0.25">
      <c r="A8" s="214" t="s">
        <v>224</v>
      </c>
      <c r="B8" s="215">
        <f t="shared" si="0"/>
        <v>85515.34699396581</v>
      </c>
      <c r="C8" s="216">
        <v>70527.725232978642</v>
      </c>
      <c r="D8" s="217">
        <v>14987.621760987167</v>
      </c>
      <c r="E8" s="80">
        <f>ABS(B8-G$2)</f>
        <v>234484.6530060342</v>
      </c>
      <c r="F8" s="218">
        <v>0.2092669483569963</v>
      </c>
      <c r="G8" s="213">
        <f t="shared" si="1"/>
        <v>3.5</v>
      </c>
    </row>
    <row r="9" spans="1:10" x14ac:dyDescent="0.25">
      <c r="A9" s="214" t="s">
        <v>92</v>
      </c>
      <c r="B9" s="215">
        <f t="shared" si="0"/>
        <v>119546.11377708432</v>
      </c>
      <c r="C9" s="216">
        <v>32891.711530274959</v>
      </c>
      <c r="D9" s="217">
        <v>86654.402246809361</v>
      </c>
      <c r="E9" s="80">
        <f>ABS(B9-G$2)</f>
        <v>200453.88622291567</v>
      </c>
      <c r="F9" s="218">
        <v>0.35304020086429477</v>
      </c>
      <c r="G9" s="213">
        <f t="shared" si="1"/>
        <v>4.5</v>
      </c>
    </row>
    <row r="10" spans="1:10" x14ac:dyDescent="0.25">
      <c r="A10" s="214" t="s">
        <v>84</v>
      </c>
      <c r="B10" s="215">
        <f t="shared" si="0"/>
        <v>123573.77361959408</v>
      </c>
      <c r="C10" s="216">
        <v>37271.953373230193</v>
      </c>
      <c r="D10" s="217">
        <v>86301.820246363888</v>
      </c>
      <c r="E10" s="80">
        <f>ABS(B10-G$2)</f>
        <v>196426.22638040592</v>
      </c>
      <c r="F10" s="218">
        <v>0.4533855238145878</v>
      </c>
      <c r="G10" s="213">
        <f t="shared" si="1"/>
        <v>5.5</v>
      </c>
    </row>
    <row r="11" spans="1:10" x14ac:dyDescent="0.25">
      <c r="A11" s="214" t="s">
        <v>225</v>
      </c>
      <c r="B11" s="215">
        <f t="shared" si="0"/>
        <v>149662.07585745497</v>
      </c>
      <c r="C11" s="216">
        <v>163115.63632854473</v>
      </c>
      <c r="D11" s="217">
        <v>-13453.560471089759</v>
      </c>
      <c r="E11" s="80">
        <f>ABS(B11-G$2)+D11</f>
        <v>156884.36367145527</v>
      </c>
      <c r="F11" s="218">
        <v>0.12311844058879166</v>
      </c>
      <c r="G11" s="213">
        <f t="shared" si="1"/>
        <v>6.5</v>
      </c>
    </row>
    <row r="12" spans="1:10" x14ac:dyDescent="0.25">
      <c r="A12" s="214" t="s">
        <v>88</v>
      </c>
      <c r="B12" s="215">
        <f t="shared" si="0"/>
        <v>157085.37145565974</v>
      </c>
      <c r="C12" s="216">
        <v>138227.0115571428</v>
      </c>
      <c r="D12" s="217">
        <v>18858.359898516937</v>
      </c>
      <c r="E12" s="80">
        <f>ABS(B12-G$2)</f>
        <v>162914.62854434026</v>
      </c>
      <c r="F12" s="218">
        <v>0.31216986118756995</v>
      </c>
      <c r="G12" s="213">
        <f t="shared" si="1"/>
        <v>7.5</v>
      </c>
    </row>
    <row r="13" spans="1:10" x14ac:dyDescent="0.25">
      <c r="A13" s="219" t="s">
        <v>94</v>
      </c>
      <c r="B13" s="215">
        <f t="shared" si="0"/>
        <v>234316.25770958752</v>
      </c>
      <c r="C13" s="216">
        <v>160950.76436948671</v>
      </c>
      <c r="D13" s="217">
        <v>73365.493340100787</v>
      </c>
      <c r="E13" s="80">
        <f>ABS(B13-G$2)</f>
        <v>85683.742290412483</v>
      </c>
      <c r="F13" s="218">
        <v>0.21312240294422827</v>
      </c>
      <c r="G13" s="213">
        <f t="shared" si="1"/>
        <v>8.5</v>
      </c>
    </row>
    <row r="14" spans="1:10" x14ac:dyDescent="0.25">
      <c r="A14" s="219" t="s">
        <v>90</v>
      </c>
      <c r="B14" s="215">
        <f t="shared" si="0"/>
        <v>245410.30288676324</v>
      </c>
      <c r="C14" s="216">
        <v>44373.90554109709</v>
      </c>
      <c r="D14" s="217">
        <v>201036.39734566616</v>
      </c>
      <c r="E14" s="80">
        <f>ABS(B14-G$2)</f>
        <v>74589.697113236762</v>
      </c>
      <c r="F14" s="218">
        <v>0.40762230657829124</v>
      </c>
      <c r="G14" s="213">
        <f t="shared" si="1"/>
        <v>9.5</v>
      </c>
    </row>
    <row r="15" spans="1:10" x14ac:dyDescent="0.25">
      <c r="A15" s="214" t="s">
        <v>60</v>
      </c>
      <c r="B15" s="215">
        <f t="shared" si="0"/>
        <v>279321.67900402192</v>
      </c>
      <c r="C15" s="216">
        <v>186.04283684976508</v>
      </c>
      <c r="D15" s="217">
        <v>279135.63616717217</v>
      </c>
      <c r="E15" s="80">
        <f>ABS(B15-G$2)</f>
        <v>40678.32099597808</v>
      </c>
      <c r="F15" s="218">
        <v>0.21639664816593865</v>
      </c>
      <c r="G15" s="213">
        <f t="shared" si="1"/>
        <v>10.5</v>
      </c>
    </row>
    <row r="16" spans="1:10" s="220" customFormat="1" x14ac:dyDescent="0.25">
      <c r="G16" s="213"/>
    </row>
    <row r="17" spans="1:7" x14ac:dyDescent="0.25">
      <c r="A17" s="214"/>
      <c r="B17" s="221"/>
      <c r="C17" s="216"/>
      <c r="D17" s="216"/>
      <c r="E17" s="218"/>
      <c r="F17" s="220"/>
      <c r="G17" s="213"/>
    </row>
    <row r="18" spans="1:7" x14ac:dyDescent="0.25">
      <c r="A18" s="214"/>
      <c r="B18" s="215"/>
      <c r="C18" s="216"/>
      <c r="D18" s="216"/>
      <c r="E18" s="218"/>
      <c r="G18" s="213"/>
    </row>
    <row r="19" spans="1:7" x14ac:dyDescent="0.25">
      <c r="A19" s="214"/>
      <c r="B19" s="215"/>
      <c r="C19" s="216"/>
      <c r="D19" s="216"/>
      <c r="E19" s="218"/>
      <c r="G19" s="213"/>
    </row>
    <row r="20" spans="1:7" x14ac:dyDescent="0.25">
      <c r="A20" s="214"/>
      <c r="B20" s="215"/>
      <c r="C20" s="216"/>
      <c r="D20" s="216"/>
      <c r="E20" s="222"/>
    </row>
    <row r="21" spans="1:7" x14ac:dyDescent="0.25">
      <c r="A21" s="214"/>
      <c r="B21" s="215"/>
      <c r="C21" s="216"/>
      <c r="D21" s="216"/>
      <c r="E21" s="218"/>
    </row>
    <row r="22" spans="1:7" x14ac:dyDescent="0.25">
      <c r="A22" s="214"/>
      <c r="B22" s="215"/>
      <c r="C22" s="216"/>
      <c r="D22" s="216"/>
      <c r="E22" s="218"/>
    </row>
    <row r="23" spans="1:7" x14ac:dyDescent="0.25">
      <c r="A23" s="214"/>
      <c r="B23" s="215"/>
      <c r="C23" s="216"/>
      <c r="D23" s="216"/>
      <c r="E23" s="218"/>
    </row>
    <row r="24" spans="1:7" x14ac:dyDescent="0.25">
      <c r="A24" s="214"/>
      <c r="B24" s="215"/>
      <c r="C24" s="216"/>
      <c r="D24" s="216"/>
      <c r="E24" s="218"/>
    </row>
    <row r="25" spans="1:7" x14ac:dyDescent="0.25">
      <c r="A25" s="214"/>
      <c r="B25" s="215"/>
      <c r="C25" s="216"/>
      <c r="D25" s="216"/>
      <c r="E25" s="218"/>
    </row>
    <row r="26" spans="1:7" x14ac:dyDescent="0.25">
      <c r="A26" s="214"/>
      <c r="B26" s="215"/>
      <c r="C26" s="216"/>
      <c r="D26" s="216"/>
      <c r="E26" s="218"/>
    </row>
    <row r="27" spans="1:7" x14ac:dyDescent="0.25">
      <c r="A27" s="214"/>
      <c r="B27" s="215"/>
      <c r="C27" s="216"/>
      <c r="D27" s="216"/>
      <c r="E27" s="218"/>
    </row>
    <row r="28" spans="1:7" x14ac:dyDescent="0.25">
      <c r="A28" s="214"/>
      <c r="B28" s="215"/>
      <c r="C28" s="216"/>
      <c r="D28" s="217"/>
      <c r="E28" s="218"/>
    </row>
    <row r="29" spans="1:7" x14ac:dyDescent="0.25">
      <c r="A29" s="214"/>
      <c r="B29" s="215"/>
      <c r="C29" s="216"/>
      <c r="D29" s="217"/>
      <c r="E29" s="218"/>
    </row>
    <row r="30" spans="1:7" x14ac:dyDescent="0.25">
      <c r="A30" s="214"/>
      <c r="B30" s="215"/>
      <c r="C30" s="216"/>
      <c r="D30" s="217"/>
      <c r="E30" s="218"/>
    </row>
    <row r="31" spans="1:7" x14ac:dyDescent="0.25">
      <c r="A31" s="214"/>
      <c r="B31" s="215"/>
      <c r="C31" s="216"/>
      <c r="D31" s="217"/>
      <c r="E31" s="218"/>
    </row>
    <row r="32" spans="1:7" x14ac:dyDescent="0.25">
      <c r="A32" s="214"/>
      <c r="B32" s="215"/>
      <c r="C32" s="216"/>
      <c r="D32" s="217"/>
      <c r="E32" s="218"/>
    </row>
    <row r="33" spans="1:5" x14ac:dyDescent="0.25">
      <c r="A33" s="214"/>
      <c r="B33" s="215"/>
      <c r="C33" s="216"/>
      <c r="D33" s="217"/>
      <c r="E33" s="218"/>
    </row>
    <row r="34" spans="1:5" x14ac:dyDescent="0.25">
      <c r="A34" s="214"/>
      <c r="B34" s="215"/>
      <c r="C34" s="216"/>
      <c r="D34" s="217"/>
      <c r="E34" s="218"/>
    </row>
    <row r="35" spans="1:5" x14ac:dyDescent="0.25">
      <c r="A35" s="214"/>
      <c r="B35" s="215"/>
      <c r="C35" s="216"/>
      <c r="D35" s="217"/>
      <c r="E35" s="218"/>
    </row>
    <row r="36" spans="1:5" x14ac:dyDescent="0.25">
      <c r="A36" s="214"/>
      <c r="B36" s="215"/>
      <c r="C36" s="216"/>
      <c r="D36" s="217"/>
      <c r="E36" s="218"/>
    </row>
    <row r="37" spans="1:5" x14ac:dyDescent="0.25">
      <c r="A37" s="214"/>
      <c r="B37" s="215"/>
      <c r="C37" s="216"/>
      <c r="D37" s="217"/>
      <c r="E37" s="218"/>
    </row>
    <row r="38" spans="1:5" x14ac:dyDescent="0.25">
      <c r="A38" s="223"/>
      <c r="B38" s="224"/>
      <c r="C38" s="140"/>
      <c r="D38" s="225"/>
      <c r="E38" s="226"/>
    </row>
    <row r="39" spans="1:5" x14ac:dyDescent="0.25">
      <c r="A39" s="214"/>
      <c r="B39" s="215"/>
      <c r="C39" s="216"/>
      <c r="D39" s="217"/>
      <c r="E39" s="218"/>
    </row>
    <row r="40" spans="1:5" x14ac:dyDescent="0.25">
      <c r="A40" s="214"/>
      <c r="B40" s="215"/>
      <c r="C40" s="216"/>
      <c r="D40" s="217"/>
      <c r="E40" s="218"/>
    </row>
    <row r="41" spans="1:5" x14ac:dyDescent="0.25">
      <c r="A41" s="214"/>
      <c r="B41" s="215"/>
      <c r="C41" s="216"/>
      <c r="D41" s="217"/>
      <c r="E41" s="218"/>
    </row>
    <row r="42" spans="1:5" x14ac:dyDescent="0.25">
      <c r="A42" s="214"/>
      <c r="B42" s="215"/>
      <c r="C42" s="216"/>
      <c r="D42" s="217"/>
      <c r="E42" s="218"/>
    </row>
    <row r="43" spans="1:5" x14ac:dyDescent="0.25">
      <c r="A43" s="214"/>
      <c r="B43" s="215"/>
      <c r="C43" s="216"/>
      <c r="D43" s="217"/>
      <c r="E43" s="218"/>
    </row>
  </sheetData>
  <mergeCells count="2">
    <mergeCell ref="B2:E2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I1" zoomScaleNormal="100" workbookViewId="0">
      <selection activeCell="T8" sqref="T8"/>
    </sheetView>
  </sheetViews>
  <sheetFormatPr baseColWidth="10" defaultRowHeight="15" x14ac:dyDescent="0.25"/>
  <cols>
    <col min="5" max="5" width="13.85546875" bestFit="1" customWidth="1"/>
    <col min="7" max="7" width="11.42578125" style="85"/>
  </cols>
  <sheetData>
    <row r="1" spans="1:10" ht="15.75" x14ac:dyDescent="0.25">
      <c r="A1" s="113" t="s">
        <v>226</v>
      </c>
    </row>
    <row r="2" spans="1:10" x14ac:dyDescent="0.25">
      <c r="A2" s="203"/>
      <c r="B2" s="400" t="s">
        <v>216</v>
      </c>
      <c r="C2" s="401"/>
      <c r="D2" s="401"/>
      <c r="E2" s="401"/>
      <c r="G2" s="204">
        <v>160000</v>
      </c>
    </row>
    <row r="3" spans="1:10" x14ac:dyDescent="0.25">
      <c r="A3" s="203"/>
      <c r="B3" s="402" t="s">
        <v>217</v>
      </c>
      <c r="C3" s="403"/>
      <c r="D3" s="404"/>
      <c r="E3" s="205" t="s">
        <v>218</v>
      </c>
      <c r="F3" s="61" t="s">
        <v>219</v>
      </c>
      <c r="G3" s="61" t="s">
        <v>220</v>
      </c>
      <c r="J3" s="58"/>
    </row>
    <row r="4" spans="1:10" x14ac:dyDescent="0.25">
      <c r="A4" s="203"/>
      <c r="B4" s="206" t="s">
        <v>221</v>
      </c>
      <c r="C4" s="207" t="s">
        <v>222</v>
      </c>
      <c r="D4" s="207" t="s">
        <v>223</v>
      </c>
      <c r="E4" s="205"/>
    </row>
    <row r="5" spans="1:10" x14ac:dyDescent="0.25">
      <c r="A5" s="214" t="s">
        <v>88</v>
      </c>
      <c r="B5" s="215">
        <f t="shared" ref="B5:B10" si="0">SUM(C5:D5)</f>
        <v>2542.2891138320556</v>
      </c>
      <c r="C5" s="216">
        <v>21400.64901234912</v>
      </c>
      <c r="D5" s="217">
        <v>-18858.359898517065</v>
      </c>
      <c r="E5" s="80">
        <f>ABS(B5-G$2)+D5</f>
        <v>138599.35098765089</v>
      </c>
      <c r="F5" s="218">
        <v>3.2632183929783239E-2</v>
      </c>
      <c r="G5" s="213">
        <v>0.5</v>
      </c>
    </row>
    <row r="6" spans="1:10" x14ac:dyDescent="0.25">
      <c r="A6" s="214" t="s">
        <v>74</v>
      </c>
      <c r="B6" s="215">
        <f t="shared" si="0"/>
        <v>6211.0773851784415</v>
      </c>
      <c r="C6" s="216">
        <v>5124.1726559148901</v>
      </c>
      <c r="D6" s="217">
        <v>1086.9047292635514</v>
      </c>
      <c r="E6" s="80">
        <f>ABS(B6-G$2)</f>
        <v>153788.92261482155</v>
      </c>
      <c r="F6" s="218">
        <v>1.1549117512561387E-2</v>
      </c>
      <c r="G6" s="213">
        <f t="shared" ref="G6:G10" si="1">G5+1</f>
        <v>1.5</v>
      </c>
    </row>
    <row r="7" spans="1:10" x14ac:dyDescent="0.25">
      <c r="A7" s="214" t="s">
        <v>72</v>
      </c>
      <c r="B7" s="215">
        <f t="shared" si="0"/>
        <v>14492.328802809339</v>
      </c>
      <c r="C7" s="216">
        <v>14112.255070163541</v>
      </c>
      <c r="D7" s="217">
        <v>380.07373264579769</v>
      </c>
      <c r="E7" s="80">
        <f>ABS(B7-G$2)</f>
        <v>145507.67119719065</v>
      </c>
      <c r="F7" s="218">
        <v>0.10372377088005572</v>
      </c>
      <c r="G7" s="213">
        <f t="shared" si="1"/>
        <v>2.5</v>
      </c>
    </row>
    <row r="8" spans="1:10" x14ac:dyDescent="0.25">
      <c r="A8" s="214" t="s">
        <v>92</v>
      </c>
      <c r="B8" s="215">
        <f t="shared" si="0"/>
        <v>54814.145317776827</v>
      </c>
      <c r="C8" s="216">
        <v>141468.54756458607</v>
      </c>
      <c r="D8" s="217">
        <v>-86654.402246809244</v>
      </c>
      <c r="E8" s="80">
        <f>ABS(B8-G$2)+D8</f>
        <v>18531.452435413928</v>
      </c>
      <c r="F8" s="218">
        <v>3.7636386845570247E-2</v>
      </c>
      <c r="G8" s="213">
        <f t="shared" si="1"/>
        <v>3.5</v>
      </c>
    </row>
    <row r="9" spans="1:10" x14ac:dyDescent="0.25">
      <c r="A9" s="214" t="s">
        <v>225</v>
      </c>
      <c r="B9" s="215">
        <f t="shared" si="0"/>
        <v>113104.94961262339</v>
      </c>
      <c r="C9" s="216">
        <v>101232.73551429338</v>
      </c>
      <c r="D9" s="217">
        <v>11872.214098330005</v>
      </c>
      <c r="E9" s="80">
        <f>ABS(B9-G$2)</f>
        <v>46895.050387376614</v>
      </c>
      <c r="F9" s="218">
        <v>0.149922761859623</v>
      </c>
      <c r="G9" s="213">
        <f t="shared" si="1"/>
        <v>4.5</v>
      </c>
    </row>
    <row r="10" spans="1:10" x14ac:dyDescent="0.25">
      <c r="A10" s="223" t="s">
        <v>86</v>
      </c>
      <c r="B10" s="224">
        <f t="shared" si="0"/>
        <v>125881.00976569785</v>
      </c>
      <c r="C10" s="140">
        <v>106002.84504523984</v>
      </c>
      <c r="D10" s="225">
        <v>19878.164720458015</v>
      </c>
      <c r="E10" s="227">
        <f>ABS(B10-G$2)</f>
        <v>34118.990234302153</v>
      </c>
      <c r="F10" s="226">
        <v>8.869543057679137E-2</v>
      </c>
      <c r="G10" s="213">
        <f t="shared" si="1"/>
        <v>5.5</v>
      </c>
    </row>
    <row r="11" spans="1:10" x14ac:dyDescent="0.25">
      <c r="A11" s="214"/>
      <c r="B11" s="215"/>
      <c r="C11" s="216"/>
      <c r="D11" s="217"/>
      <c r="E11" s="80"/>
      <c r="F11" s="218"/>
      <c r="G11" s="213"/>
    </row>
    <row r="12" spans="1:10" x14ac:dyDescent="0.25">
      <c r="A12" s="214"/>
      <c r="B12" s="215"/>
      <c r="C12" s="216"/>
      <c r="D12" s="217"/>
      <c r="E12" s="80"/>
      <c r="F12" s="218"/>
      <c r="G12" s="213"/>
    </row>
    <row r="13" spans="1:10" x14ac:dyDescent="0.25">
      <c r="A13" s="219"/>
      <c r="B13" s="215"/>
      <c r="C13" s="216"/>
      <c r="D13" s="217"/>
      <c r="E13" s="80"/>
      <c r="F13" s="218"/>
      <c r="G13" s="213"/>
    </row>
    <row r="14" spans="1:10" x14ac:dyDescent="0.25">
      <c r="A14" s="219"/>
      <c r="B14" s="215"/>
      <c r="C14" s="216"/>
      <c r="D14" s="217"/>
      <c r="E14" s="80"/>
      <c r="F14" s="218"/>
      <c r="G14" s="213"/>
    </row>
    <row r="15" spans="1:10" x14ac:dyDescent="0.25">
      <c r="A15" s="214"/>
      <c r="B15" s="215"/>
      <c r="C15" s="216"/>
      <c r="D15" s="217"/>
      <c r="E15" s="80"/>
      <c r="F15" s="218"/>
      <c r="G15" s="213"/>
    </row>
    <row r="16" spans="1:10" s="220" customFormat="1" x14ac:dyDescent="0.25">
      <c r="G16" s="213"/>
    </row>
    <row r="17" spans="1:7" x14ac:dyDescent="0.25">
      <c r="A17" s="214"/>
      <c r="B17" s="215"/>
      <c r="C17" s="216"/>
      <c r="D17" s="216"/>
      <c r="E17" s="218"/>
      <c r="F17" s="220"/>
      <c r="G17" s="213"/>
    </row>
    <row r="18" spans="1:7" x14ac:dyDescent="0.25">
      <c r="A18" s="214"/>
      <c r="B18" s="215"/>
      <c r="C18" s="216"/>
      <c r="D18" s="216"/>
      <c r="E18" s="218"/>
      <c r="G18" s="213"/>
    </row>
    <row r="19" spans="1:7" x14ac:dyDescent="0.25">
      <c r="A19" s="214"/>
      <c r="B19" s="215"/>
      <c r="C19" s="216"/>
      <c r="D19" s="216"/>
      <c r="E19" s="218"/>
      <c r="G19" s="213"/>
    </row>
    <row r="20" spans="1:7" x14ac:dyDescent="0.25">
      <c r="A20" s="214"/>
      <c r="B20" s="215"/>
      <c r="C20" s="216"/>
      <c r="D20" s="216"/>
      <c r="E20" s="222"/>
    </row>
    <row r="21" spans="1:7" x14ac:dyDescent="0.25">
      <c r="A21" s="214"/>
      <c r="B21" s="215"/>
      <c r="C21" s="216"/>
      <c r="D21" s="216"/>
      <c r="E21" s="218"/>
    </row>
    <row r="22" spans="1:7" x14ac:dyDescent="0.25">
      <c r="A22" s="214"/>
      <c r="B22" s="215"/>
      <c r="C22" s="216"/>
      <c r="D22" s="216"/>
      <c r="E22" s="218"/>
    </row>
    <row r="23" spans="1:7" x14ac:dyDescent="0.25">
      <c r="A23" s="214"/>
      <c r="B23" s="215"/>
      <c r="C23" s="216"/>
      <c r="D23" s="216"/>
      <c r="E23" s="218"/>
    </row>
    <row r="24" spans="1:7" x14ac:dyDescent="0.25">
      <c r="A24" s="214"/>
      <c r="B24" s="215"/>
      <c r="C24" s="216"/>
      <c r="D24" s="216"/>
      <c r="E24" s="218"/>
    </row>
    <row r="25" spans="1:7" x14ac:dyDescent="0.25">
      <c r="A25" s="214"/>
      <c r="B25" s="215"/>
      <c r="C25" s="216"/>
      <c r="D25" s="216"/>
      <c r="E25" s="218"/>
    </row>
    <row r="26" spans="1:7" x14ac:dyDescent="0.25">
      <c r="A26" s="214"/>
      <c r="B26" s="215"/>
      <c r="C26" s="216"/>
      <c r="D26" s="216"/>
      <c r="E26" s="218"/>
    </row>
    <row r="27" spans="1:7" x14ac:dyDescent="0.25">
      <c r="A27" s="214"/>
      <c r="B27" s="215"/>
      <c r="C27" s="216"/>
      <c r="D27" s="216"/>
      <c r="E27" s="218"/>
    </row>
    <row r="28" spans="1:7" x14ac:dyDescent="0.25">
      <c r="A28" s="214"/>
      <c r="B28" s="215"/>
      <c r="C28" s="216"/>
      <c r="D28" s="217"/>
      <c r="E28" s="218"/>
    </row>
    <row r="29" spans="1:7" x14ac:dyDescent="0.25">
      <c r="A29" s="214"/>
      <c r="B29" s="215"/>
      <c r="C29" s="216"/>
      <c r="D29" s="217"/>
      <c r="E29" s="218"/>
    </row>
    <row r="30" spans="1:7" x14ac:dyDescent="0.25">
      <c r="A30" s="214"/>
      <c r="B30" s="215"/>
      <c r="C30" s="216"/>
      <c r="D30" s="217"/>
      <c r="E30" s="218"/>
    </row>
    <row r="31" spans="1:7" x14ac:dyDescent="0.25">
      <c r="A31" s="214"/>
      <c r="B31" s="215"/>
      <c r="C31" s="216"/>
      <c r="D31" s="217"/>
      <c r="E31" s="218"/>
    </row>
    <row r="32" spans="1:7" x14ac:dyDescent="0.25">
      <c r="A32" s="214"/>
      <c r="B32" s="215"/>
      <c r="C32" s="216"/>
      <c r="D32" s="217"/>
      <c r="E32" s="218"/>
    </row>
    <row r="33" spans="1:5" x14ac:dyDescent="0.25">
      <c r="A33" s="214"/>
      <c r="B33" s="215"/>
      <c r="C33" s="216"/>
      <c r="D33" s="217"/>
      <c r="E33" s="218"/>
    </row>
    <row r="34" spans="1:5" x14ac:dyDescent="0.25">
      <c r="A34" s="214"/>
      <c r="B34" s="215"/>
      <c r="C34" s="216"/>
      <c r="D34" s="217"/>
      <c r="E34" s="218"/>
    </row>
    <row r="35" spans="1:5" x14ac:dyDescent="0.25">
      <c r="A35" s="214"/>
      <c r="B35" s="215"/>
      <c r="C35" s="216"/>
      <c r="D35" s="217"/>
      <c r="E35" s="218"/>
    </row>
    <row r="36" spans="1:5" x14ac:dyDescent="0.25">
      <c r="A36" s="214"/>
      <c r="B36" s="215"/>
      <c r="C36" s="216"/>
      <c r="D36" s="217"/>
      <c r="E36" s="218"/>
    </row>
    <row r="37" spans="1:5" x14ac:dyDescent="0.25">
      <c r="A37" s="214"/>
      <c r="B37" s="215"/>
      <c r="C37" s="216"/>
      <c r="D37" s="217"/>
      <c r="E37" s="218"/>
    </row>
    <row r="38" spans="1:5" x14ac:dyDescent="0.25">
      <c r="A38" s="223"/>
      <c r="B38" s="224"/>
      <c r="C38" s="140"/>
      <c r="D38" s="225"/>
      <c r="E38" s="226"/>
    </row>
    <row r="39" spans="1:5" x14ac:dyDescent="0.25">
      <c r="A39" s="214"/>
      <c r="B39" s="215"/>
      <c r="C39" s="216"/>
      <c r="D39" s="217"/>
      <c r="E39" s="218"/>
    </row>
    <row r="40" spans="1:5" x14ac:dyDescent="0.25">
      <c r="A40" s="214"/>
      <c r="B40" s="215"/>
      <c r="C40" s="216"/>
      <c r="D40" s="217"/>
      <c r="E40" s="218"/>
    </row>
    <row r="41" spans="1:5" x14ac:dyDescent="0.25">
      <c r="A41" s="214"/>
      <c r="B41" s="215"/>
      <c r="C41" s="216"/>
      <c r="D41" s="217"/>
      <c r="E41" s="218"/>
    </row>
    <row r="42" spans="1:5" x14ac:dyDescent="0.25">
      <c r="A42" s="214"/>
      <c r="B42" s="215"/>
      <c r="C42" s="216"/>
      <c r="D42" s="217"/>
      <c r="E42" s="218"/>
    </row>
    <row r="43" spans="1:5" x14ac:dyDescent="0.25">
      <c r="A43" s="214"/>
      <c r="B43" s="215"/>
      <c r="C43" s="216"/>
      <c r="D43" s="217"/>
      <c r="E43" s="218"/>
    </row>
  </sheetData>
  <mergeCells count="2">
    <mergeCell ref="B2:E2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H1" zoomScaleNormal="100" workbookViewId="0">
      <selection activeCell="A16" sqref="A16"/>
    </sheetView>
  </sheetViews>
  <sheetFormatPr baseColWidth="10" defaultRowHeight="15" x14ac:dyDescent="0.25"/>
  <cols>
    <col min="5" max="5" width="13.85546875" bestFit="1" customWidth="1"/>
    <col min="7" max="7" width="11.42578125" style="85"/>
  </cols>
  <sheetData>
    <row r="1" spans="1:10" ht="15.75" x14ac:dyDescent="0.25">
      <c r="A1" s="113" t="s">
        <v>227</v>
      </c>
    </row>
    <row r="2" spans="1:10" x14ac:dyDescent="0.25">
      <c r="A2" s="203"/>
      <c r="B2" s="400" t="s">
        <v>216</v>
      </c>
      <c r="C2" s="401"/>
      <c r="D2" s="401"/>
      <c r="E2" s="401"/>
      <c r="G2" s="204">
        <v>170000</v>
      </c>
    </row>
    <row r="3" spans="1:10" x14ac:dyDescent="0.25">
      <c r="A3" s="228"/>
      <c r="B3" s="229"/>
      <c r="C3" s="230"/>
      <c r="D3" s="230"/>
      <c r="E3" s="231"/>
      <c r="G3" s="204"/>
    </row>
    <row r="4" spans="1:10" x14ac:dyDescent="0.25">
      <c r="A4" s="203"/>
      <c r="B4" s="402" t="s">
        <v>217</v>
      </c>
      <c r="C4" s="403"/>
      <c r="D4" s="404"/>
      <c r="E4" s="205" t="s">
        <v>218</v>
      </c>
      <c r="F4" s="61" t="s">
        <v>219</v>
      </c>
      <c r="G4" s="61" t="s">
        <v>220</v>
      </c>
      <c r="J4" s="58"/>
    </row>
    <row r="5" spans="1:10" x14ac:dyDescent="0.25">
      <c r="A5" s="203"/>
      <c r="B5" s="206" t="s">
        <v>221</v>
      </c>
      <c r="C5" s="207" t="s">
        <v>222</v>
      </c>
      <c r="D5" s="207" t="s">
        <v>223</v>
      </c>
      <c r="E5" s="205"/>
    </row>
    <row r="6" spans="1:10" x14ac:dyDescent="0.25">
      <c r="A6" s="232" t="s">
        <v>195</v>
      </c>
      <c r="B6" s="224">
        <f t="shared" ref="B6:B16" si="0">SUM(C6:D6)</f>
        <v>-227236.00129459251</v>
      </c>
      <c r="C6" s="216">
        <v>-74650.165610346085</v>
      </c>
      <c r="D6" s="217">
        <v>-152585.83568424641</v>
      </c>
      <c r="E6" s="80">
        <f>G$2</f>
        <v>170000</v>
      </c>
      <c r="F6" s="218">
        <v>-0.11754420493113109</v>
      </c>
      <c r="G6" s="213">
        <v>0.5</v>
      </c>
    </row>
    <row r="7" spans="1:10" x14ac:dyDescent="0.25">
      <c r="A7" s="214" t="s">
        <v>192</v>
      </c>
      <c r="B7" s="215">
        <f t="shared" si="0"/>
        <v>-278768.91437005589</v>
      </c>
      <c r="C7" s="216">
        <v>366.72179711604258</v>
      </c>
      <c r="D7" s="217">
        <v>-279135.63616717194</v>
      </c>
      <c r="E7" s="80">
        <f>ABS(B7-G$2)+D7</f>
        <v>169633.27820288396</v>
      </c>
      <c r="F7" s="218">
        <v>-0.10956364154539515</v>
      </c>
      <c r="G7" s="213">
        <f t="shared" ref="G7:G16" si="1">G5+1</f>
        <v>1</v>
      </c>
    </row>
    <row r="8" spans="1:10" x14ac:dyDescent="0.25">
      <c r="A8" s="219" t="s">
        <v>128</v>
      </c>
      <c r="B8" s="215">
        <f t="shared" si="0"/>
        <v>-110737.93270511898</v>
      </c>
      <c r="C8" s="216">
        <v>-42950.379123037696</v>
      </c>
      <c r="D8" s="217">
        <v>-67787.55358208128</v>
      </c>
      <c r="E8" s="80">
        <f>G$2</f>
        <v>170000</v>
      </c>
      <c r="F8" s="218">
        <v>-0.10173365476596043</v>
      </c>
      <c r="G8" s="213">
        <f t="shared" si="1"/>
        <v>1.5</v>
      </c>
    </row>
    <row r="9" spans="1:10" x14ac:dyDescent="0.25">
      <c r="A9" s="219" t="s">
        <v>132</v>
      </c>
      <c r="B9" s="215">
        <f t="shared" si="0"/>
        <v>-84597.712300277955</v>
      </c>
      <c r="C9" s="216">
        <v>-22653.83501498124</v>
      </c>
      <c r="D9" s="217">
        <v>-61943.877285296723</v>
      </c>
      <c r="E9" s="80">
        <f>G$2</f>
        <v>170000</v>
      </c>
      <c r="F9" s="218">
        <v>-0.46517806767418624</v>
      </c>
      <c r="G9" s="213">
        <f t="shared" si="1"/>
        <v>2</v>
      </c>
    </row>
    <row r="10" spans="1:10" x14ac:dyDescent="0.25">
      <c r="A10" s="219" t="s">
        <v>90</v>
      </c>
      <c r="B10" s="215">
        <f t="shared" si="0"/>
        <v>-73831.667489535903</v>
      </c>
      <c r="C10" s="216">
        <v>127204.72985612991</v>
      </c>
      <c r="D10" s="217">
        <v>-201036.39734566581</v>
      </c>
      <c r="E10" s="80">
        <f>ABS(B10-G$2)+D10</f>
        <v>42795.27014387009</v>
      </c>
      <c r="F10" s="218">
        <v>-4.2779157017366343E-2</v>
      </c>
      <c r="G10" s="213">
        <f t="shared" si="1"/>
        <v>2.5</v>
      </c>
    </row>
    <row r="11" spans="1:10" x14ac:dyDescent="0.25">
      <c r="A11" s="219" t="s">
        <v>126</v>
      </c>
      <c r="B11" s="215">
        <f t="shared" si="0"/>
        <v>-66118.645143586211</v>
      </c>
      <c r="C11" s="216">
        <v>-29398.178103480746</v>
      </c>
      <c r="D11" s="217">
        <v>-36720.467040105461</v>
      </c>
      <c r="E11" s="80">
        <f>G$2</f>
        <v>170000</v>
      </c>
      <c r="F11" s="218">
        <v>-0.11627794857966664</v>
      </c>
      <c r="G11" s="213">
        <f t="shared" si="1"/>
        <v>3</v>
      </c>
    </row>
    <row r="12" spans="1:10" x14ac:dyDescent="0.25">
      <c r="A12" s="214" t="s">
        <v>228</v>
      </c>
      <c r="B12" s="224">
        <f t="shared" si="0"/>
        <v>-65796.350590153685</v>
      </c>
      <c r="C12" s="140">
        <v>-42080.712347977853</v>
      </c>
      <c r="D12" s="225">
        <v>-23715.638242175828</v>
      </c>
      <c r="E12" s="80">
        <f>G$2</f>
        <v>170000</v>
      </c>
      <c r="F12" s="226">
        <v>-4.47219159706648E-2</v>
      </c>
      <c r="G12" s="213">
        <f t="shared" si="1"/>
        <v>3.5</v>
      </c>
    </row>
    <row r="13" spans="1:10" x14ac:dyDescent="0.25">
      <c r="A13" s="214" t="s">
        <v>78</v>
      </c>
      <c r="B13" s="224">
        <f t="shared" si="0"/>
        <v>-50890.270220288468</v>
      </c>
      <c r="C13" s="216">
        <v>13482.355563872828</v>
      </c>
      <c r="D13" s="217">
        <v>-64372.625784161297</v>
      </c>
      <c r="E13" s="80">
        <f>ABS(B13-G$2)+D13</f>
        <v>156517.64443612719</v>
      </c>
      <c r="F13" s="218">
        <v>-0.1819276340200835</v>
      </c>
      <c r="G13" s="213">
        <f t="shared" si="1"/>
        <v>4</v>
      </c>
    </row>
    <row r="14" spans="1:10" x14ac:dyDescent="0.25">
      <c r="A14" s="233" t="s">
        <v>639</v>
      </c>
      <c r="B14" s="224">
        <f t="shared" si="0"/>
        <v>-40363.857856165618</v>
      </c>
      <c r="C14" s="216">
        <v>-18764.431135227369</v>
      </c>
      <c r="D14" s="217">
        <v>-21599.426720938252</v>
      </c>
      <c r="E14" s="80">
        <f>G$2</f>
        <v>170000</v>
      </c>
      <c r="F14" s="218">
        <v>-0.15242301172917702</v>
      </c>
      <c r="G14" s="213">
        <f t="shared" si="1"/>
        <v>4.5</v>
      </c>
    </row>
    <row r="15" spans="1:10" x14ac:dyDescent="0.25">
      <c r="A15" s="233" t="s">
        <v>124</v>
      </c>
      <c r="B15" s="224">
        <f t="shared" si="0"/>
        <v>-39437.499687016243</v>
      </c>
      <c r="C15" s="216">
        <v>-23797.956218392101</v>
      </c>
      <c r="D15" s="217">
        <v>-15639.543468624141</v>
      </c>
      <c r="E15" s="80">
        <f>G$2</f>
        <v>170000</v>
      </c>
      <c r="F15" s="218">
        <v>-0.14335993175647735</v>
      </c>
      <c r="G15" s="213">
        <f t="shared" si="1"/>
        <v>5</v>
      </c>
    </row>
    <row r="16" spans="1:10" x14ac:dyDescent="0.25">
      <c r="A16" s="214" t="s">
        <v>94</v>
      </c>
      <c r="B16" s="224">
        <f t="shared" si="0"/>
        <v>-33638.249979989349</v>
      </c>
      <c r="C16" s="216">
        <v>39727.243360111745</v>
      </c>
      <c r="D16" s="217">
        <v>-73365.493340101093</v>
      </c>
      <c r="E16" s="80">
        <f>ABS(B16-G$2)+D16</f>
        <v>130272.75663988825</v>
      </c>
      <c r="F16" s="218">
        <v>-0.12395518219330097</v>
      </c>
      <c r="G16" s="213">
        <f t="shared" si="1"/>
        <v>5.5</v>
      </c>
    </row>
    <row r="17" spans="1:7" x14ac:dyDescent="0.25">
      <c r="G17"/>
    </row>
    <row r="18" spans="1:7" s="220" customFormat="1" x14ac:dyDescent="0.25">
      <c r="G18" s="213"/>
    </row>
    <row r="19" spans="1:7" x14ac:dyDescent="0.25">
      <c r="A19" s="214"/>
      <c r="B19" s="215"/>
      <c r="C19" s="216"/>
      <c r="D19" s="216"/>
      <c r="E19" s="218"/>
      <c r="F19" s="220"/>
      <c r="G19" s="213"/>
    </row>
    <row r="20" spans="1:7" x14ac:dyDescent="0.25">
      <c r="A20" s="214"/>
      <c r="B20" s="215"/>
      <c r="C20" s="216"/>
      <c r="D20" s="216"/>
      <c r="E20" s="218"/>
      <c r="G20" s="213"/>
    </row>
    <row r="21" spans="1:7" x14ac:dyDescent="0.25">
      <c r="A21" s="214"/>
      <c r="B21" s="215"/>
      <c r="C21" s="216"/>
      <c r="D21" s="216"/>
      <c r="E21" s="218"/>
      <c r="G21" s="213"/>
    </row>
    <row r="22" spans="1:7" x14ac:dyDescent="0.25">
      <c r="A22" s="214"/>
      <c r="B22" s="215"/>
      <c r="C22" s="216"/>
      <c r="D22" s="216"/>
      <c r="E22" s="222"/>
    </row>
    <row r="23" spans="1:7" x14ac:dyDescent="0.25">
      <c r="A23" s="214"/>
      <c r="B23" s="215"/>
      <c r="C23" s="216"/>
      <c r="D23" s="216"/>
      <c r="E23" s="218"/>
    </row>
    <row r="24" spans="1:7" x14ac:dyDescent="0.25">
      <c r="A24" s="214"/>
      <c r="B24" s="215"/>
      <c r="C24" s="216"/>
      <c r="D24" s="216"/>
      <c r="E24" s="218"/>
    </row>
    <row r="25" spans="1:7" x14ac:dyDescent="0.25">
      <c r="A25" s="214"/>
      <c r="B25" s="215"/>
      <c r="C25" s="216"/>
      <c r="D25" s="216"/>
      <c r="E25" s="218"/>
    </row>
    <row r="26" spans="1:7" x14ac:dyDescent="0.25">
      <c r="A26" s="214"/>
      <c r="B26" s="215"/>
      <c r="C26" s="216"/>
      <c r="D26" s="216"/>
      <c r="E26" s="218"/>
    </row>
    <row r="27" spans="1:7" x14ac:dyDescent="0.25">
      <c r="A27" s="214"/>
      <c r="B27" s="215"/>
      <c r="C27" s="216"/>
      <c r="D27" s="216"/>
      <c r="E27" s="218"/>
    </row>
    <row r="28" spans="1:7" x14ac:dyDescent="0.25">
      <c r="A28" s="214"/>
      <c r="B28" s="215"/>
      <c r="C28" s="216"/>
      <c r="D28" s="216"/>
      <c r="E28" s="218"/>
    </row>
    <row r="29" spans="1:7" x14ac:dyDescent="0.25">
      <c r="A29" s="214"/>
      <c r="B29" s="215"/>
      <c r="C29" s="216"/>
      <c r="D29" s="216"/>
      <c r="E29" s="218"/>
    </row>
    <row r="30" spans="1:7" x14ac:dyDescent="0.25">
      <c r="A30" s="214"/>
      <c r="B30" s="215"/>
      <c r="C30" s="216"/>
      <c r="D30" s="217"/>
      <c r="E30" s="218"/>
    </row>
    <row r="31" spans="1:7" x14ac:dyDescent="0.25">
      <c r="A31" s="214"/>
      <c r="B31" s="215"/>
      <c r="C31" s="216"/>
      <c r="D31" s="217"/>
      <c r="E31" s="218"/>
    </row>
    <row r="32" spans="1:7" x14ac:dyDescent="0.25">
      <c r="A32" s="214"/>
      <c r="B32" s="215"/>
      <c r="C32" s="216"/>
      <c r="D32" s="217"/>
      <c r="E32" s="218"/>
    </row>
    <row r="33" spans="1:5" x14ac:dyDescent="0.25">
      <c r="A33" s="214"/>
      <c r="B33" s="215"/>
      <c r="C33" s="216"/>
      <c r="D33" s="217"/>
      <c r="E33" s="218"/>
    </row>
    <row r="34" spans="1:5" x14ac:dyDescent="0.25">
      <c r="A34" s="214"/>
      <c r="B34" s="215"/>
      <c r="C34" s="216"/>
      <c r="D34" s="217"/>
      <c r="E34" s="218"/>
    </row>
    <row r="35" spans="1:5" x14ac:dyDescent="0.25">
      <c r="A35" s="214"/>
      <c r="B35" s="215"/>
      <c r="C35" s="216"/>
      <c r="D35" s="217"/>
      <c r="E35" s="218"/>
    </row>
    <row r="36" spans="1:5" x14ac:dyDescent="0.25">
      <c r="A36" s="214"/>
      <c r="B36" s="215"/>
      <c r="C36" s="216"/>
      <c r="D36" s="217"/>
      <c r="E36" s="218"/>
    </row>
    <row r="37" spans="1:5" x14ac:dyDescent="0.25">
      <c r="A37" s="214"/>
      <c r="B37" s="215"/>
      <c r="C37" s="216"/>
      <c r="D37" s="217"/>
      <c r="E37" s="218"/>
    </row>
    <row r="38" spans="1:5" x14ac:dyDescent="0.25">
      <c r="A38" s="214"/>
      <c r="B38" s="215"/>
      <c r="C38" s="216"/>
      <c r="D38" s="217"/>
      <c r="E38" s="218"/>
    </row>
    <row r="39" spans="1:5" x14ac:dyDescent="0.25">
      <c r="A39" s="214"/>
      <c r="B39" s="215"/>
      <c r="C39" s="216"/>
      <c r="D39" s="217"/>
      <c r="E39" s="218"/>
    </row>
    <row r="40" spans="1:5" x14ac:dyDescent="0.25">
      <c r="A40" s="223"/>
      <c r="B40" s="224"/>
      <c r="C40" s="140"/>
      <c r="D40" s="225"/>
      <c r="E40" s="226"/>
    </row>
    <row r="41" spans="1:5" x14ac:dyDescent="0.25">
      <c r="A41" s="214"/>
      <c r="B41" s="215"/>
      <c r="C41" s="216"/>
      <c r="D41" s="217"/>
      <c r="E41" s="218"/>
    </row>
    <row r="42" spans="1:5" x14ac:dyDescent="0.25">
      <c r="A42" s="214"/>
      <c r="B42" s="215"/>
      <c r="C42" s="216"/>
      <c r="D42" s="217"/>
      <c r="E42" s="218"/>
    </row>
    <row r="43" spans="1:5" x14ac:dyDescent="0.25">
      <c r="A43" s="214"/>
      <c r="B43" s="215"/>
      <c r="C43" s="216"/>
      <c r="D43" s="217"/>
      <c r="E43" s="218"/>
    </row>
    <row r="44" spans="1:5" x14ac:dyDescent="0.25">
      <c r="A44" s="214"/>
      <c r="B44" s="215"/>
      <c r="C44" s="216"/>
      <c r="D44" s="217"/>
      <c r="E44" s="218"/>
    </row>
    <row r="45" spans="1:5" x14ac:dyDescent="0.25">
      <c r="A45" s="214"/>
      <c r="B45" s="215"/>
      <c r="C45" s="216"/>
      <c r="D45" s="217"/>
      <c r="E45" s="218"/>
    </row>
  </sheetData>
  <mergeCells count="2">
    <mergeCell ref="B2:E2"/>
    <mergeCell ref="B4:D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F1" zoomScaleNormal="100" workbookViewId="0">
      <selection activeCell="O30" sqref="N30:O30"/>
    </sheetView>
  </sheetViews>
  <sheetFormatPr baseColWidth="10" defaultRowHeight="15" x14ac:dyDescent="0.25"/>
  <cols>
    <col min="2" max="2" width="40.7109375" customWidth="1"/>
    <col min="3" max="3" width="12.7109375" bestFit="1" customWidth="1"/>
  </cols>
  <sheetData>
    <row r="1" spans="1:26" ht="15.75" x14ac:dyDescent="0.25">
      <c r="A1" s="113" t="s">
        <v>229</v>
      </c>
    </row>
    <row r="2" spans="1:26" x14ac:dyDescent="0.25">
      <c r="C2" t="s">
        <v>230</v>
      </c>
      <c r="D2" t="s">
        <v>231</v>
      </c>
    </row>
    <row r="3" spans="1:26" x14ac:dyDescent="0.25">
      <c r="B3" s="234" t="s">
        <v>232</v>
      </c>
      <c r="C3" s="235">
        <v>41108.109406983363</v>
      </c>
      <c r="D3" s="236">
        <v>9.498486151858597E-2</v>
      </c>
      <c r="E3">
        <v>0.3</v>
      </c>
      <c r="Z3" s="61"/>
    </row>
    <row r="4" spans="1:26" x14ac:dyDescent="0.25">
      <c r="B4" s="234" t="s">
        <v>233</v>
      </c>
      <c r="C4" s="235">
        <v>47701.838736191698</v>
      </c>
      <c r="D4" s="236">
        <v>9.7336943602675849E-2</v>
      </c>
      <c r="E4">
        <f>E3</f>
        <v>0.3</v>
      </c>
      <c r="Z4" s="61"/>
    </row>
    <row r="5" spans="1:26" x14ac:dyDescent="0.25">
      <c r="B5" s="234" t="s">
        <v>234</v>
      </c>
      <c r="C5" s="235">
        <v>49221.417779574993</v>
      </c>
      <c r="D5" s="236">
        <v>0.10883081967320606</v>
      </c>
      <c r="E5">
        <f t="shared" ref="E5:E17" si="0">E4</f>
        <v>0.3</v>
      </c>
      <c r="Z5" s="61"/>
    </row>
    <row r="6" spans="1:26" x14ac:dyDescent="0.25">
      <c r="B6" s="234" t="s">
        <v>235</v>
      </c>
      <c r="C6" s="235">
        <v>49237.696002738783</v>
      </c>
      <c r="D6" s="236">
        <v>0.12709432178962091</v>
      </c>
      <c r="E6">
        <f t="shared" si="0"/>
        <v>0.3</v>
      </c>
      <c r="Z6" s="61"/>
    </row>
    <row r="7" spans="1:26" x14ac:dyDescent="0.25">
      <c r="B7" s="234" t="s">
        <v>236</v>
      </c>
      <c r="C7" s="235">
        <v>52443.877233069186</v>
      </c>
      <c r="D7" s="236">
        <v>0.13382713649283401</v>
      </c>
      <c r="E7">
        <f t="shared" si="0"/>
        <v>0.3</v>
      </c>
      <c r="Z7" s="61"/>
    </row>
    <row r="8" spans="1:26" x14ac:dyDescent="0.25">
      <c r="B8" s="234" t="s">
        <v>237</v>
      </c>
      <c r="C8" s="235">
        <v>56767.218420702957</v>
      </c>
      <c r="D8" s="236">
        <v>0.14916219858278196</v>
      </c>
      <c r="E8">
        <f t="shared" si="0"/>
        <v>0.3</v>
      </c>
      <c r="Z8" s="61"/>
    </row>
    <row r="9" spans="1:26" x14ac:dyDescent="0.25">
      <c r="B9" s="234" t="s">
        <v>238</v>
      </c>
      <c r="C9" s="235">
        <v>58033.672451901708</v>
      </c>
      <c r="D9" s="236">
        <v>0.30315881884791629</v>
      </c>
      <c r="E9">
        <f t="shared" si="0"/>
        <v>0.3</v>
      </c>
      <c r="Z9" s="61"/>
    </row>
    <row r="10" spans="1:26" x14ac:dyDescent="0.25">
      <c r="B10" s="234" t="s">
        <v>239</v>
      </c>
      <c r="C10" s="235">
        <v>75248.834278111492</v>
      </c>
      <c r="D10" s="236">
        <v>0.23953979944811349</v>
      </c>
      <c r="E10">
        <f t="shared" si="0"/>
        <v>0.3</v>
      </c>
      <c r="Z10" s="61"/>
    </row>
    <row r="11" spans="1:26" x14ac:dyDescent="0.25">
      <c r="B11" s="234" t="s">
        <v>240</v>
      </c>
      <c r="C11" s="235">
        <v>75686.56862611504</v>
      </c>
      <c r="D11" s="236">
        <v>0.11008714478967174</v>
      </c>
      <c r="E11">
        <f t="shared" si="0"/>
        <v>0.3</v>
      </c>
      <c r="Z11" s="61"/>
    </row>
    <row r="12" spans="1:26" x14ac:dyDescent="0.25">
      <c r="B12" s="234" t="s">
        <v>241</v>
      </c>
      <c r="C12" s="235">
        <v>79068.047088949214</v>
      </c>
      <c r="D12" s="236">
        <v>0.15901802258952175</v>
      </c>
      <c r="E12">
        <f t="shared" si="0"/>
        <v>0.3</v>
      </c>
      <c r="Z12" s="61"/>
    </row>
    <row r="13" spans="1:26" x14ac:dyDescent="0.25">
      <c r="B13" s="234" t="s">
        <v>242</v>
      </c>
      <c r="C13" s="235">
        <v>98204.210466212011</v>
      </c>
      <c r="D13" s="236">
        <v>0.17656174835720415</v>
      </c>
      <c r="E13">
        <f t="shared" si="0"/>
        <v>0.3</v>
      </c>
      <c r="Z13" s="61"/>
    </row>
    <row r="14" spans="1:26" x14ac:dyDescent="0.25">
      <c r="B14" s="234" t="s">
        <v>243</v>
      </c>
      <c r="C14" s="235">
        <v>109006.4907548093</v>
      </c>
      <c r="D14" s="236">
        <v>0.1718502003832586</v>
      </c>
      <c r="E14">
        <f t="shared" si="0"/>
        <v>0.3</v>
      </c>
      <c r="Z14" s="61"/>
    </row>
    <row r="15" spans="1:26" x14ac:dyDescent="0.25">
      <c r="B15" s="234" t="s">
        <v>244</v>
      </c>
      <c r="C15" s="235">
        <v>109882.844300418</v>
      </c>
      <c r="D15" s="236">
        <v>0.15118333380136492</v>
      </c>
      <c r="E15">
        <f t="shared" si="0"/>
        <v>0.3</v>
      </c>
      <c r="Z15" s="61"/>
    </row>
    <row r="16" spans="1:26" x14ac:dyDescent="0.25">
      <c r="B16" s="234" t="s">
        <v>245</v>
      </c>
      <c r="C16" s="235">
        <v>112843.46353478001</v>
      </c>
      <c r="D16" s="236">
        <v>0.17508226805838706</v>
      </c>
      <c r="E16">
        <f t="shared" si="0"/>
        <v>0.3</v>
      </c>
      <c r="Z16" s="61"/>
    </row>
    <row r="17" spans="2:26" x14ac:dyDescent="0.25">
      <c r="B17" s="234" t="s">
        <v>246</v>
      </c>
      <c r="C17" s="235">
        <v>115057.715903704</v>
      </c>
      <c r="D17" s="236">
        <v>0.26313757793834486</v>
      </c>
      <c r="E17">
        <f t="shared" si="0"/>
        <v>0.3</v>
      </c>
      <c r="Z17" s="61"/>
    </row>
    <row r="18" spans="2:26" x14ac:dyDescent="0.25">
      <c r="B18" s="237"/>
      <c r="C18" s="61"/>
      <c r="Z18" s="61"/>
    </row>
    <row r="19" spans="2:26" x14ac:dyDescent="0.25">
      <c r="Z19" s="61"/>
    </row>
    <row r="20" spans="2:26" x14ac:dyDescent="0.25">
      <c r="Z20" s="61"/>
    </row>
    <row r="21" spans="2:26" x14ac:dyDescent="0.25">
      <c r="D21" s="171"/>
      <c r="Z21" s="61"/>
    </row>
    <row r="22" spans="2:26" x14ac:dyDescent="0.25">
      <c r="D22" s="171"/>
    </row>
    <row r="33" spans="5:6" x14ac:dyDescent="0.25">
      <c r="E33" s="236"/>
      <c r="F33" s="81"/>
    </row>
    <row r="34" spans="5:6" x14ac:dyDescent="0.25">
      <c r="E34" s="236"/>
      <c r="F34" s="81"/>
    </row>
    <row r="35" spans="5:6" x14ac:dyDescent="0.25">
      <c r="E35" s="236"/>
      <c r="F35" s="81"/>
    </row>
    <row r="36" spans="5:6" x14ac:dyDescent="0.25">
      <c r="E36" s="236"/>
      <c r="F36" s="81"/>
    </row>
    <row r="37" spans="5:6" x14ac:dyDescent="0.25">
      <c r="E37" s="236"/>
      <c r="F37" s="81"/>
    </row>
    <row r="38" spans="5:6" x14ac:dyDescent="0.25">
      <c r="E38" s="236"/>
      <c r="F38" s="81"/>
    </row>
    <row r="39" spans="5:6" x14ac:dyDescent="0.25">
      <c r="E39" s="236"/>
      <c r="F39" s="81"/>
    </row>
    <row r="40" spans="5:6" x14ac:dyDescent="0.25">
      <c r="E40" s="236"/>
      <c r="F40" s="81"/>
    </row>
    <row r="41" spans="5:6" x14ac:dyDescent="0.25">
      <c r="E41" s="236"/>
      <c r="F41" s="81"/>
    </row>
    <row r="42" spans="5:6" x14ac:dyDescent="0.25">
      <c r="E42" s="236"/>
      <c r="F42" s="81"/>
    </row>
    <row r="43" spans="5:6" x14ac:dyDescent="0.25">
      <c r="E43" s="236"/>
      <c r="F43" s="81"/>
    </row>
    <row r="44" spans="5:6" x14ac:dyDescent="0.25">
      <c r="E44" s="236"/>
      <c r="F44" s="81"/>
    </row>
    <row r="45" spans="5:6" x14ac:dyDescent="0.25">
      <c r="E45" s="236"/>
      <c r="F45" s="81"/>
    </row>
    <row r="46" spans="5:6" x14ac:dyDescent="0.25">
      <c r="E46" s="236"/>
      <c r="F46" s="81"/>
    </row>
    <row r="47" spans="5:6" x14ac:dyDescent="0.25">
      <c r="E47" s="236"/>
      <c r="F47" s="8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J2" sqref="J2"/>
    </sheetView>
  </sheetViews>
  <sheetFormatPr baseColWidth="10" defaultRowHeight="15" x14ac:dyDescent="0.25"/>
  <cols>
    <col min="2" max="2" width="14" bestFit="1" customWidth="1"/>
    <col min="3" max="3" width="36.7109375" bestFit="1" customWidth="1"/>
    <col min="4" max="5" width="29.5703125" bestFit="1" customWidth="1"/>
  </cols>
  <sheetData>
    <row r="1" spans="1:5" ht="16.5" thickBot="1" x14ac:dyDescent="0.3">
      <c r="A1" s="113" t="s">
        <v>52</v>
      </c>
    </row>
    <row r="2" spans="1:5" ht="15.75" thickBot="1" x14ac:dyDescent="0.3">
      <c r="B2" s="375" t="s">
        <v>9</v>
      </c>
      <c r="C2" s="376"/>
      <c r="D2" s="50" t="s">
        <v>10</v>
      </c>
      <c r="E2" s="50" t="s">
        <v>11</v>
      </c>
    </row>
    <row r="3" spans="1:5" ht="15.75" thickBot="1" x14ac:dyDescent="0.3">
      <c r="B3" s="51" t="s">
        <v>12</v>
      </c>
      <c r="C3" s="52" t="s">
        <v>13</v>
      </c>
      <c r="D3" s="52" t="s">
        <v>14</v>
      </c>
      <c r="E3" s="52" t="s">
        <v>15</v>
      </c>
    </row>
    <row r="4" spans="1:5" ht="15.75" thickBot="1" x14ac:dyDescent="0.3">
      <c r="B4" s="377" t="s">
        <v>16</v>
      </c>
      <c r="C4" s="52" t="s">
        <v>17</v>
      </c>
      <c r="D4" s="52" t="s">
        <v>18</v>
      </c>
      <c r="E4" s="52" t="s">
        <v>19</v>
      </c>
    </row>
    <row r="5" spans="1:5" ht="15.75" thickBot="1" x14ac:dyDescent="0.3">
      <c r="B5" s="378"/>
      <c r="C5" s="52" t="s">
        <v>20</v>
      </c>
      <c r="D5" s="52" t="s">
        <v>21</v>
      </c>
      <c r="E5" s="52" t="s">
        <v>22</v>
      </c>
    </row>
    <row r="6" spans="1:5" ht="15.75" thickBot="1" x14ac:dyDescent="0.3">
      <c r="B6" s="51" t="s">
        <v>23</v>
      </c>
      <c r="C6" s="52" t="s">
        <v>24</v>
      </c>
      <c r="D6" s="52" t="s">
        <v>25</v>
      </c>
      <c r="E6" s="52" t="s">
        <v>25</v>
      </c>
    </row>
    <row r="8" spans="1:5" ht="15.75" x14ac:dyDescent="0.25">
      <c r="A8" s="113"/>
    </row>
  </sheetData>
  <mergeCells count="2">
    <mergeCell ref="B2:C2"/>
    <mergeCell ref="B4:B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opLeftCell="B7" zoomScale="80" zoomScaleNormal="80" workbookViewId="0">
      <selection activeCell="B17" sqref="B17"/>
    </sheetView>
  </sheetViews>
  <sheetFormatPr baseColWidth="10" defaultRowHeight="15" x14ac:dyDescent="0.25"/>
  <cols>
    <col min="2" max="2" width="35.140625" customWidth="1"/>
    <col min="3" max="3" width="26" customWidth="1"/>
    <col min="16" max="16" width="89.5703125" bestFit="1" customWidth="1"/>
    <col min="17" max="17" width="12" bestFit="1" customWidth="1"/>
    <col min="18" max="19" width="13.5703125" bestFit="1" customWidth="1"/>
    <col min="22" max="22" width="22" customWidth="1"/>
  </cols>
  <sheetData>
    <row r="1" spans="1:26" ht="15.75" x14ac:dyDescent="0.25">
      <c r="A1" s="113" t="s">
        <v>247</v>
      </c>
      <c r="B1" s="238"/>
      <c r="C1" s="61"/>
      <c r="Z1" s="61"/>
    </row>
    <row r="2" spans="1:26" x14ac:dyDescent="0.25">
      <c r="C2" t="s">
        <v>230</v>
      </c>
      <c r="D2" t="s">
        <v>231</v>
      </c>
      <c r="Z2" s="61"/>
    </row>
    <row r="3" spans="1:26" x14ac:dyDescent="0.25">
      <c r="B3" s="234" t="s">
        <v>248</v>
      </c>
      <c r="C3" s="239">
        <v>-9135.4413361989336</v>
      </c>
      <c r="D3" s="236">
        <v>-4.4726251838800593E-2</v>
      </c>
      <c r="E3">
        <v>-0.25</v>
      </c>
      <c r="Z3" s="61"/>
    </row>
    <row r="4" spans="1:26" ht="60" x14ac:dyDescent="0.25">
      <c r="B4" s="240" t="s">
        <v>249</v>
      </c>
      <c r="C4" s="239">
        <v>-9489.3667747777145</v>
      </c>
      <c r="D4" s="236">
        <v>-5.2839983145247189E-2</v>
      </c>
      <c r="E4">
        <v>-0.25</v>
      </c>
      <c r="Z4" s="61"/>
    </row>
    <row r="5" spans="1:26" x14ac:dyDescent="0.25">
      <c r="B5" s="234" t="s">
        <v>250</v>
      </c>
      <c r="C5" s="239">
        <v>-11597.932191543719</v>
      </c>
      <c r="D5" s="236">
        <v>-0.1107973884304488</v>
      </c>
      <c r="E5">
        <v>-0.25</v>
      </c>
      <c r="Z5" s="61"/>
    </row>
    <row r="6" spans="1:26" x14ac:dyDescent="0.25">
      <c r="B6" s="234" t="s">
        <v>251</v>
      </c>
      <c r="C6" s="239">
        <v>-12365.01789844367</v>
      </c>
      <c r="D6" s="236">
        <v>-6.8564132718397355E-2</v>
      </c>
      <c r="E6">
        <v>-0.25</v>
      </c>
      <c r="Z6" s="61"/>
    </row>
    <row r="7" spans="1:26" x14ac:dyDescent="0.25">
      <c r="B7" s="234" t="s">
        <v>252</v>
      </c>
      <c r="C7" s="239">
        <v>-14642.386231795079</v>
      </c>
      <c r="D7" s="236">
        <v>-8.1551481362800812E-2</v>
      </c>
      <c r="E7">
        <v>-0.25</v>
      </c>
      <c r="Z7" s="61"/>
    </row>
    <row r="8" spans="1:26" x14ac:dyDescent="0.25">
      <c r="B8" s="234" t="s">
        <v>643</v>
      </c>
      <c r="C8" s="239">
        <v>-15104.825608781572</v>
      </c>
      <c r="D8" s="236">
        <v>-7.9176405284560256E-2</v>
      </c>
      <c r="E8">
        <v>-0.25</v>
      </c>
      <c r="Z8" s="61"/>
    </row>
    <row r="9" spans="1:26" x14ac:dyDescent="0.25">
      <c r="B9" s="234" t="s">
        <v>254</v>
      </c>
      <c r="C9" s="239">
        <v>-22007.54536431306</v>
      </c>
      <c r="D9" s="236">
        <v>-0.18046713788880089</v>
      </c>
      <c r="E9">
        <v>-0.25</v>
      </c>
      <c r="Z9" s="61"/>
    </row>
    <row r="10" spans="1:26" x14ac:dyDescent="0.25">
      <c r="B10" s="234" t="s">
        <v>255</v>
      </c>
      <c r="C10" s="239">
        <v>-23418.079116333749</v>
      </c>
      <c r="D10" s="236">
        <v>-5.2044604314146967E-2</v>
      </c>
      <c r="E10">
        <v>-0.25</v>
      </c>
      <c r="Z10" s="61"/>
    </row>
    <row r="11" spans="1:26" x14ac:dyDescent="0.25">
      <c r="B11" s="234" t="s">
        <v>256</v>
      </c>
      <c r="C11" s="239">
        <v>-24744.8333048233</v>
      </c>
      <c r="D11" s="236">
        <v>-0.18094284008908598</v>
      </c>
      <c r="E11">
        <v>-0.25</v>
      </c>
      <c r="Z11" s="61"/>
    </row>
    <row r="12" spans="1:26" x14ac:dyDescent="0.25">
      <c r="B12" s="234" t="s">
        <v>257</v>
      </c>
      <c r="C12" s="239">
        <v>-38871.231829861521</v>
      </c>
      <c r="D12" s="236">
        <v>-0.21818127003065546</v>
      </c>
      <c r="E12">
        <v>-0.25</v>
      </c>
      <c r="Z12" s="61"/>
    </row>
    <row r="13" spans="1:26" x14ac:dyDescent="0.25">
      <c r="B13" s="234" t="s">
        <v>258</v>
      </c>
      <c r="C13" s="239">
        <v>-48423.132579204837</v>
      </c>
      <c r="D13" s="236">
        <v>-0.20885694512981071</v>
      </c>
      <c r="E13">
        <v>-0.25</v>
      </c>
      <c r="Z13" s="61"/>
    </row>
    <row r="14" spans="1:26" x14ac:dyDescent="0.25">
      <c r="B14" s="234" t="s">
        <v>259</v>
      </c>
      <c r="C14" s="239">
        <v>-52459.880653774686</v>
      </c>
      <c r="D14" s="236">
        <v>-0.14965341993023204</v>
      </c>
      <c r="E14">
        <v>-0.25</v>
      </c>
      <c r="Z14" s="61"/>
    </row>
    <row r="15" spans="1:26" x14ac:dyDescent="0.25">
      <c r="B15" s="234" t="s">
        <v>260</v>
      </c>
      <c r="C15" s="239">
        <v>-55181.060943276119</v>
      </c>
      <c r="D15" s="236">
        <v>-0.14565087909893545</v>
      </c>
      <c r="E15">
        <v>-0.25</v>
      </c>
      <c r="Z15" s="61"/>
    </row>
    <row r="16" spans="1:26" x14ac:dyDescent="0.25">
      <c r="B16" s="234" t="s">
        <v>261</v>
      </c>
      <c r="C16" s="239">
        <v>-67345.453824841199</v>
      </c>
      <c r="D16" s="236">
        <v>-0.23687294716746152</v>
      </c>
      <c r="E16">
        <v>-0.25</v>
      </c>
      <c r="Z16" s="61"/>
    </row>
    <row r="17" spans="2:26" x14ac:dyDescent="0.25">
      <c r="B17" s="234" t="s">
        <v>262</v>
      </c>
      <c r="C17" s="239">
        <v>-158802.78732508729</v>
      </c>
      <c r="D17" s="236">
        <v>-0.24340500947245811</v>
      </c>
      <c r="E17">
        <v>-0.25</v>
      </c>
      <c r="Z17" s="61"/>
    </row>
    <row r="18" spans="2:26" x14ac:dyDescent="0.25">
      <c r="Z18" s="61"/>
    </row>
    <row r="19" spans="2:26" x14ac:dyDescent="0.25">
      <c r="Z19" s="61"/>
    </row>
    <row r="20" spans="2:26" x14ac:dyDescent="0.25">
      <c r="Z20" s="61"/>
    </row>
    <row r="21" spans="2:26" x14ac:dyDescent="0.25">
      <c r="Z21" s="61"/>
    </row>
    <row r="22" spans="2:26" x14ac:dyDescent="0.25">
      <c r="Z22" s="61"/>
    </row>
    <row r="23" spans="2:26" x14ac:dyDescent="0.25">
      <c r="D23" s="81"/>
      <c r="E23" s="236"/>
      <c r="Z23" s="61"/>
    </row>
    <row r="24" spans="2:26" x14ac:dyDescent="0.25">
      <c r="D24" s="81"/>
      <c r="E24" s="236"/>
      <c r="Z24" s="61"/>
    </row>
    <row r="25" spans="2:26" x14ac:dyDescent="0.25">
      <c r="D25" s="81"/>
      <c r="E25" s="236"/>
      <c r="Z25" s="61"/>
    </row>
    <row r="26" spans="2:26" x14ac:dyDescent="0.25">
      <c r="D26" s="81"/>
      <c r="E26" s="236"/>
      <c r="Z26" s="61"/>
    </row>
    <row r="27" spans="2:26" x14ac:dyDescent="0.25">
      <c r="D27" s="81"/>
      <c r="E27" s="236"/>
      <c r="Z27" s="61"/>
    </row>
    <row r="28" spans="2:26" x14ac:dyDescent="0.25">
      <c r="D28" s="81"/>
      <c r="E28" s="236"/>
      <c r="Z28" s="61"/>
    </row>
    <row r="29" spans="2:26" x14ac:dyDescent="0.25">
      <c r="D29" s="81"/>
      <c r="E29" s="236"/>
      <c r="Z29" s="61"/>
    </row>
    <row r="30" spans="2:26" x14ac:dyDescent="0.25">
      <c r="D30" s="81"/>
      <c r="E30" s="236"/>
      <c r="Z30" s="61"/>
    </row>
    <row r="31" spans="2:26" x14ac:dyDescent="0.25">
      <c r="D31" s="81"/>
      <c r="E31" s="236"/>
      <c r="Z31" s="61"/>
    </row>
    <row r="32" spans="2:26" x14ac:dyDescent="0.25">
      <c r="D32" s="81"/>
      <c r="E32" s="236"/>
      <c r="Z32" s="61"/>
    </row>
    <row r="33" spans="4:26" x14ac:dyDescent="0.25">
      <c r="D33" s="81"/>
      <c r="E33" s="236"/>
      <c r="Z33" s="61"/>
    </row>
    <row r="34" spans="4:26" x14ac:dyDescent="0.25">
      <c r="D34" s="81"/>
      <c r="E34" s="236"/>
      <c r="Z34" s="61"/>
    </row>
    <row r="35" spans="4:26" x14ac:dyDescent="0.25">
      <c r="D35" s="81"/>
      <c r="E35" s="236"/>
      <c r="Z35" s="61"/>
    </row>
    <row r="36" spans="4:26" x14ac:dyDescent="0.25">
      <c r="D36" s="81"/>
      <c r="E36" s="236"/>
      <c r="Z36" s="61"/>
    </row>
    <row r="37" spans="4:26" x14ac:dyDescent="0.25">
      <c r="D37" s="81"/>
      <c r="E37" s="236"/>
      <c r="Z37" s="61"/>
    </row>
    <row r="38" spans="4:26" x14ac:dyDescent="0.25">
      <c r="Z38" s="61"/>
    </row>
    <row r="39" spans="4:26" x14ac:dyDescent="0.25">
      <c r="Z39" s="61"/>
    </row>
    <row r="40" spans="4:26" x14ac:dyDescent="0.25">
      <c r="Z40" s="61"/>
    </row>
    <row r="41" spans="4:26" x14ac:dyDescent="0.25">
      <c r="Z41" s="61"/>
    </row>
    <row r="42" spans="4:26" x14ac:dyDescent="0.25">
      <c r="Z42" s="61"/>
    </row>
    <row r="43" spans="4:26" x14ac:dyDescent="0.25">
      <c r="Z43" s="61"/>
    </row>
    <row r="44" spans="4:26" x14ac:dyDescent="0.25">
      <c r="Z44" s="61"/>
    </row>
    <row r="45" spans="4:26" x14ac:dyDescent="0.25">
      <c r="Z45" s="61"/>
    </row>
    <row r="46" spans="4:26" x14ac:dyDescent="0.25">
      <c r="Z46" s="61"/>
    </row>
    <row r="47" spans="4:26" x14ac:dyDescent="0.25">
      <c r="Z47" s="61"/>
    </row>
    <row r="48" spans="4:26" x14ac:dyDescent="0.25">
      <c r="Z48" s="61"/>
    </row>
    <row r="49" spans="26:26" x14ac:dyDescent="0.25">
      <c r="Z49" s="61"/>
    </row>
    <row r="50" spans="26:26" x14ac:dyDescent="0.25">
      <c r="Z50" s="61"/>
    </row>
    <row r="51" spans="26:26" x14ac:dyDescent="0.25">
      <c r="Z51" s="61"/>
    </row>
    <row r="52" spans="26:26" x14ac:dyDescent="0.25">
      <c r="Z52" s="61"/>
    </row>
    <row r="53" spans="26:26" x14ac:dyDescent="0.25">
      <c r="Z53" s="61"/>
    </row>
    <row r="54" spans="26:26" x14ac:dyDescent="0.25">
      <c r="Z54" s="61"/>
    </row>
    <row r="55" spans="26:26" x14ac:dyDescent="0.25">
      <c r="Z55" s="61"/>
    </row>
    <row r="56" spans="26:26" x14ac:dyDescent="0.25">
      <c r="Z56" s="61"/>
    </row>
    <row r="57" spans="26:26" x14ac:dyDescent="0.25">
      <c r="Z57" s="61"/>
    </row>
    <row r="58" spans="26:26" x14ac:dyDescent="0.25">
      <c r="Z58" s="61"/>
    </row>
    <row r="59" spans="26:26" x14ac:dyDescent="0.25">
      <c r="Z59" s="61"/>
    </row>
    <row r="60" spans="26:26" x14ac:dyDescent="0.25">
      <c r="Z60" s="61"/>
    </row>
    <row r="61" spans="26:26" x14ac:dyDescent="0.25">
      <c r="Z61" s="61"/>
    </row>
    <row r="62" spans="26:26" x14ac:dyDescent="0.25">
      <c r="Z62" s="61"/>
    </row>
    <row r="63" spans="26:26" x14ac:dyDescent="0.25">
      <c r="Z63" s="61"/>
    </row>
    <row r="64" spans="26:26" x14ac:dyDescent="0.25">
      <c r="Z64" s="61"/>
    </row>
    <row r="65" spans="26:26" x14ac:dyDescent="0.25">
      <c r="Z65" s="61"/>
    </row>
    <row r="66" spans="26:26" x14ac:dyDescent="0.25">
      <c r="Z66" s="61"/>
    </row>
    <row r="67" spans="26:26" x14ac:dyDescent="0.25">
      <c r="Z67" s="61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27" zoomScale="112" zoomScaleNormal="112" workbookViewId="0">
      <selection activeCell="E59" sqref="E59"/>
    </sheetView>
  </sheetViews>
  <sheetFormatPr baseColWidth="10" defaultRowHeight="15" x14ac:dyDescent="0.25"/>
  <cols>
    <col min="1" max="1" width="4.28515625" customWidth="1"/>
    <col min="2" max="2" width="80" customWidth="1"/>
    <col min="3" max="3" width="13.28515625" customWidth="1"/>
    <col min="5" max="5" width="13.5703125" bestFit="1" customWidth="1"/>
  </cols>
  <sheetData>
    <row r="1" spans="1:10" ht="15.75" x14ac:dyDescent="0.25">
      <c r="A1" s="113" t="s">
        <v>263</v>
      </c>
    </row>
    <row r="2" spans="1:10" x14ac:dyDescent="0.25">
      <c r="C2" s="405" t="s">
        <v>264</v>
      </c>
      <c r="D2" s="406"/>
      <c r="E2" s="407"/>
    </row>
    <row r="3" spans="1:10" x14ac:dyDescent="0.25">
      <c r="A3" s="241"/>
      <c r="B3" s="242" t="s">
        <v>265</v>
      </c>
      <c r="C3" s="243" t="s">
        <v>222</v>
      </c>
      <c r="D3" s="241" t="s">
        <v>266</v>
      </c>
      <c r="E3" s="244" t="s">
        <v>267</v>
      </c>
    </row>
    <row r="4" spans="1:10" x14ac:dyDescent="0.25">
      <c r="A4" s="245" t="s">
        <v>254</v>
      </c>
      <c r="B4" s="246" t="s">
        <v>268</v>
      </c>
      <c r="C4" s="247">
        <v>-451.38135656221499</v>
      </c>
      <c r="D4" s="248">
        <v>-21556.164007750853</v>
      </c>
      <c r="E4" s="249">
        <v>-22007.545364313068</v>
      </c>
      <c r="F4" s="171"/>
      <c r="G4" s="250"/>
      <c r="H4" s="250"/>
      <c r="I4" s="250"/>
      <c r="J4" s="81"/>
    </row>
    <row r="5" spans="1:10" x14ac:dyDescent="0.25">
      <c r="A5" s="44" t="s">
        <v>253</v>
      </c>
      <c r="B5" s="251" t="s">
        <v>269</v>
      </c>
      <c r="C5" s="247">
        <v>-760.28867741627164</v>
      </c>
      <c r="D5" s="248">
        <v>-14344.536931365299</v>
      </c>
      <c r="E5" s="249">
        <v>-15104.825608781572</v>
      </c>
      <c r="F5" s="171"/>
      <c r="G5" s="250"/>
      <c r="H5" s="250"/>
      <c r="I5" s="250"/>
      <c r="J5" s="81"/>
    </row>
    <row r="6" spans="1:10" x14ac:dyDescent="0.25">
      <c r="A6" s="44" t="s">
        <v>252</v>
      </c>
      <c r="B6" s="251" t="s">
        <v>270</v>
      </c>
      <c r="C6" s="247">
        <v>2021.2669655180448</v>
      </c>
      <c r="D6" s="248">
        <v>-16663.653197313102</v>
      </c>
      <c r="E6" s="249">
        <v>-14642.386231795059</v>
      </c>
      <c r="F6" s="171"/>
      <c r="G6" s="250"/>
      <c r="H6" s="250"/>
      <c r="I6" s="250"/>
      <c r="J6" s="81"/>
    </row>
    <row r="7" spans="1:10" x14ac:dyDescent="0.25">
      <c r="A7" s="44" t="s">
        <v>250</v>
      </c>
      <c r="B7" s="251" t="s">
        <v>271</v>
      </c>
      <c r="C7" s="247">
        <v>-3326.1604143902209</v>
      </c>
      <c r="D7" s="248">
        <v>-8271.7717771534972</v>
      </c>
      <c r="E7" s="249">
        <v>-11597.932191543718</v>
      </c>
      <c r="F7" s="171"/>
      <c r="G7" s="250"/>
      <c r="H7" s="250"/>
      <c r="I7" s="250"/>
      <c r="J7" s="81"/>
    </row>
    <row r="8" spans="1:10" x14ac:dyDescent="0.25">
      <c r="A8" s="44" t="s">
        <v>248</v>
      </c>
      <c r="B8" s="251" t="s">
        <v>272</v>
      </c>
      <c r="C8" s="247">
        <v>1230.1819408994254</v>
      </c>
      <c r="D8" s="248">
        <v>-10365.623277098373</v>
      </c>
      <c r="E8" s="249">
        <v>-9135.4413361989482</v>
      </c>
      <c r="F8" s="236"/>
      <c r="G8" s="250"/>
      <c r="H8" s="250"/>
      <c r="I8" s="250"/>
      <c r="J8" s="81"/>
    </row>
    <row r="9" spans="1:10" x14ac:dyDescent="0.25">
      <c r="A9" s="44" t="s">
        <v>273</v>
      </c>
      <c r="B9" s="251" t="s">
        <v>274</v>
      </c>
      <c r="C9" s="247">
        <v>-1411.4341649975083</v>
      </c>
      <c r="D9" s="248">
        <v>-5448.7994117191647</v>
      </c>
      <c r="E9" s="249">
        <v>-6860.2335767166733</v>
      </c>
      <c r="F9" s="236"/>
      <c r="G9" s="250"/>
      <c r="H9" s="250"/>
      <c r="I9" s="250"/>
      <c r="J9" s="81"/>
    </row>
    <row r="10" spans="1:10" x14ac:dyDescent="0.25">
      <c r="A10" s="44" t="s">
        <v>275</v>
      </c>
      <c r="B10" s="251" t="s">
        <v>276</v>
      </c>
      <c r="C10" s="247">
        <v>-884.7172937442308</v>
      </c>
      <c r="D10" s="248">
        <v>-5839.7882928077788</v>
      </c>
      <c r="E10" s="249">
        <v>-6724.5055865520089</v>
      </c>
      <c r="F10" s="236"/>
      <c r="G10" s="250"/>
      <c r="H10" s="250"/>
      <c r="I10" s="250"/>
      <c r="J10" s="81"/>
    </row>
    <row r="11" spans="1:10" x14ac:dyDescent="0.25">
      <c r="A11" s="44" t="s">
        <v>277</v>
      </c>
      <c r="B11" s="251" t="s">
        <v>278</v>
      </c>
      <c r="C11" s="247">
        <v>466.77793810966295</v>
      </c>
      <c r="D11" s="248">
        <v>-7059.6612159099432</v>
      </c>
      <c r="E11" s="249">
        <v>-6592.8832778002798</v>
      </c>
      <c r="F11" s="236"/>
      <c r="G11" s="250"/>
      <c r="H11" s="250"/>
      <c r="I11" s="250"/>
      <c r="J11" s="81"/>
    </row>
    <row r="12" spans="1:10" x14ac:dyDescent="0.25">
      <c r="A12" s="44" t="s">
        <v>279</v>
      </c>
      <c r="B12" s="251" t="s">
        <v>280</v>
      </c>
      <c r="C12" s="247">
        <v>-2658.0211226253368</v>
      </c>
      <c r="D12" s="248">
        <v>-3026.3399155766774</v>
      </c>
      <c r="E12" s="249">
        <v>-5684.3610382020142</v>
      </c>
      <c r="F12" s="236"/>
      <c r="G12" s="250"/>
      <c r="H12" s="250"/>
      <c r="I12" s="250"/>
      <c r="J12" s="81"/>
    </row>
    <row r="13" spans="1:10" x14ac:dyDescent="0.25">
      <c r="A13" s="44" t="s">
        <v>281</v>
      </c>
      <c r="B13" s="251" t="s">
        <v>282</v>
      </c>
      <c r="C13" s="247">
        <v>-259.83030831587956</v>
      </c>
      <c r="D13" s="248">
        <v>-4000.4361778073835</v>
      </c>
      <c r="E13" s="249">
        <v>-4260.2664861232633</v>
      </c>
      <c r="F13" s="236"/>
      <c r="G13" s="250"/>
      <c r="H13" s="250"/>
      <c r="I13" s="250"/>
      <c r="J13" s="81"/>
    </row>
    <row r="14" spans="1:10" x14ac:dyDescent="0.25">
      <c r="A14" s="44" t="s">
        <v>283</v>
      </c>
      <c r="B14" s="251" t="s">
        <v>284</v>
      </c>
      <c r="C14" s="247">
        <v>-1304.4404603525375</v>
      </c>
      <c r="D14" s="248">
        <v>-2062.9900401987202</v>
      </c>
      <c r="E14" s="249">
        <v>-3367.4305005512574</v>
      </c>
      <c r="F14" s="236"/>
      <c r="G14" s="250"/>
      <c r="H14" s="250"/>
      <c r="I14" s="250"/>
      <c r="J14" s="81"/>
    </row>
    <row r="15" spans="1:10" x14ac:dyDescent="0.25">
      <c r="A15" s="44" t="s">
        <v>285</v>
      </c>
      <c r="B15" s="251" t="s">
        <v>286</v>
      </c>
      <c r="C15" s="247">
        <v>442.35488758593027</v>
      </c>
      <c r="D15" s="248">
        <v>-3616.8532644409888</v>
      </c>
      <c r="E15" s="249">
        <v>-3174.4983768550587</v>
      </c>
      <c r="F15" s="236"/>
      <c r="G15" s="250"/>
      <c r="H15" s="250"/>
      <c r="I15" s="250"/>
      <c r="J15" s="81"/>
    </row>
    <row r="16" spans="1:10" ht="30" x14ac:dyDescent="0.25">
      <c r="A16" s="252" t="s">
        <v>287</v>
      </c>
      <c r="B16" s="374" t="s">
        <v>288</v>
      </c>
      <c r="C16" s="247">
        <v>-322.14330604230258</v>
      </c>
      <c r="D16" s="248">
        <v>-1881.9359060351496</v>
      </c>
      <c r="E16" s="249">
        <v>-2204.0792120774522</v>
      </c>
      <c r="F16" s="236"/>
      <c r="G16" s="250"/>
      <c r="H16" s="250"/>
      <c r="I16" s="250"/>
      <c r="J16" s="81"/>
    </row>
    <row r="17" spans="1:10" x14ac:dyDescent="0.25">
      <c r="A17" s="44" t="s">
        <v>289</v>
      </c>
      <c r="B17" s="251" t="s">
        <v>290</v>
      </c>
      <c r="C17" s="247">
        <v>-364.58565122487329</v>
      </c>
      <c r="D17" s="248">
        <v>-1772.4327508856318</v>
      </c>
      <c r="E17" s="249">
        <v>-2137.0184021105051</v>
      </c>
      <c r="F17" s="236"/>
      <c r="G17" s="250"/>
      <c r="H17" s="250"/>
      <c r="I17" s="250"/>
      <c r="J17" s="81"/>
    </row>
    <row r="18" spans="1:10" x14ac:dyDescent="0.25">
      <c r="A18" s="44" t="s">
        <v>291</v>
      </c>
      <c r="B18" s="251" t="s">
        <v>292</v>
      </c>
      <c r="C18" s="247">
        <v>-129.71765002732204</v>
      </c>
      <c r="D18" s="248">
        <v>-1924.3545616278966</v>
      </c>
      <c r="E18" s="249">
        <v>-2054.0722116552183</v>
      </c>
      <c r="F18" s="236"/>
      <c r="G18" s="250"/>
      <c r="H18" s="250"/>
      <c r="I18" s="250"/>
      <c r="J18" s="81"/>
    </row>
    <row r="19" spans="1:10" x14ac:dyDescent="0.25">
      <c r="A19" s="44" t="s">
        <v>293</v>
      </c>
      <c r="B19" s="251" t="s">
        <v>294</v>
      </c>
      <c r="C19" s="247">
        <v>4973.3109313541381</v>
      </c>
      <c r="D19" s="248">
        <v>-1441.5205614685901</v>
      </c>
      <c r="E19" s="249">
        <v>3531.790369885548</v>
      </c>
      <c r="F19" s="236"/>
      <c r="G19" s="250"/>
      <c r="H19" s="250"/>
      <c r="I19" s="250"/>
      <c r="J19" s="81"/>
    </row>
    <row r="20" spans="1:10" x14ac:dyDescent="0.25">
      <c r="A20" s="44" t="s">
        <v>295</v>
      </c>
      <c r="B20" s="251" t="s">
        <v>296</v>
      </c>
      <c r="C20" s="247">
        <v>1322.5650872164638</v>
      </c>
      <c r="D20" s="248">
        <v>2759.1052766165985</v>
      </c>
      <c r="E20" s="249">
        <v>4081.6703638330623</v>
      </c>
      <c r="F20" s="236"/>
      <c r="G20" s="250"/>
      <c r="H20" s="250"/>
      <c r="I20" s="250"/>
      <c r="J20" s="81"/>
    </row>
    <row r="21" spans="1:10" x14ac:dyDescent="0.25">
      <c r="A21" s="44" t="s">
        <v>297</v>
      </c>
      <c r="B21" s="251" t="s">
        <v>298</v>
      </c>
      <c r="C21" s="247">
        <v>-342.1753590390968</v>
      </c>
      <c r="D21" s="248">
        <v>8588.4226009927879</v>
      </c>
      <c r="E21" s="249">
        <v>8246.2472419536916</v>
      </c>
      <c r="F21" s="236"/>
      <c r="G21" s="250"/>
      <c r="H21" s="250"/>
      <c r="I21" s="250"/>
      <c r="J21" s="81"/>
    </row>
    <row r="22" spans="1:10" x14ac:dyDescent="0.25">
      <c r="A22" s="44" t="s">
        <v>299</v>
      </c>
      <c r="B22" s="251" t="s">
        <v>300</v>
      </c>
      <c r="C22" s="247">
        <v>-230.60867457222889</v>
      </c>
      <c r="D22" s="248">
        <v>8779.2533540499899</v>
      </c>
      <c r="E22" s="249">
        <v>8548.6446794777603</v>
      </c>
      <c r="F22" s="236"/>
      <c r="G22" s="250"/>
      <c r="H22" s="250"/>
      <c r="I22" s="250"/>
      <c r="J22" s="81"/>
    </row>
    <row r="23" spans="1:10" x14ac:dyDescent="0.25">
      <c r="A23" s="44" t="s">
        <v>301</v>
      </c>
      <c r="B23" s="251" t="s">
        <v>302</v>
      </c>
      <c r="C23" s="247">
        <v>427.38452357347671</v>
      </c>
      <c r="D23" s="248">
        <v>12588.345661359743</v>
      </c>
      <c r="E23" s="249">
        <v>13015.730184933218</v>
      </c>
      <c r="F23" s="236"/>
      <c r="G23" s="250"/>
      <c r="H23" s="250"/>
      <c r="I23" s="250"/>
      <c r="J23" s="81"/>
    </row>
    <row r="24" spans="1:10" x14ac:dyDescent="0.25">
      <c r="A24" s="44" t="s">
        <v>233</v>
      </c>
      <c r="B24" s="251" t="s">
        <v>303</v>
      </c>
      <c r="C24" s="247">
        <v>17821.919303582756</v>
      </c>
      <c r="D24" s="248">
        <v>29879.919432608978</v>
      </c>
      <c r="E24" s="249">
        <v>47701.838736191734</v>
      </c>
      <c r="F24" s="236"/>
      <c r="G24" s="250"/>
      <c r="H24" s="250"/>
      <c r="I24" s="250"/>
      <c r="J24" s="81"/>
    </row>
    <row r="25" spans="1:10" x14ac:dyDescent="0.25">
      <c r="A25" s="253" t="s">
        <v>239</v>
      </c>
      <c r="B25" s="254" t="s">
        <v>304</v>
      </c>
      <c r="C25" s="255">
        <v>12209.254887203848</v>
      </c>
      <c r="D25" s="256">
        <v>63039.57939090766</v>
      </c>
      <c r="E25" s="257">
        <v>75248.834278111506</v>
      </c>
      <c r="F25" s="236"/>
      <c r="G25" s="250"/>
      <c r="H25" s="250"/>
      <c r="I25" s="250"/>
      <c r="J25" s="81"/>
    </row>
    <row r="26" spans="1:10" x14ac:dyDescent="0.25">
      <c r="A26" t="s">
        <v>0</v>
      </c>
      <c r="B26" s="258" t="s">
        <v>0</v>
      </c>
      <c r="C26" s="259">
        <v>28469.512025733726</v>
      </c>
      <c r="D26" s="259">
        <v>16357.7644273767</v>
      </c>
      <c r="E26" s="260">
        <v>44827.276453110411</v>
      </c>
      <c r="G26" s="250"/>
      <c r="H26" s="250"/>
      <c r="I26" s="250"/>
      <c r="J26" s="81"/>
    </row>
    <row r="27" spans="1:10" x14ac:dyDescent="0.25">
      <c r="I27" s="59"/>
      <c r="J27" s="59"/>
    </row>
    <row r="28" spans="1:10" x14ac:dyDescent="0.25">
      <c r="C28" s="61"/>
      <c r="D28" s="61"/>
      <c r="I28" s="171"/>
      <c r="J28" s="171"/>
    </row>
  </sheetData>
  <mergeCells count="1">
    <mergeCell ref="C2:E2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E1" zoomScale="70" zoomScaleNormal="70" workbookViewId="0">
      <selection activeCell="N34" sqref="N34"/>
    </sheetView>
  </sheetViews>
  <sheetFormatPr baseColWidth="10" defaultRowHeight="15" x14ac:dyDescent="0.25"/>
  <cols>
    <col min="2" max="2" width="39" bestFit="1" customWidth="1"/>
    <col min="5" max="5" width="13.85546875" bestFit="1" customWidth="1"/>
  </cols>
  <sheetData>
    <row r="1" spans="1:8" ht="15.75" x14ac:dyDescent="0.25">
      <c r="A1" s="113" t="s">
        <v>305</v>
      </c>
    </row>
    <row r="3" spans="1:8" x14ac:dyDescent="0.25">
      <c r="A3" s="85"/>
      <c r="B3" s="85"/>
      <c r="C3" s="261" t="s">
        <v>222</v>
      </c>
      <c r="D3" s="262" t="s">
        <v>266</v>
      </c>
      <c r="E3" s="263" t="s">
        <v>267</v>
      </c>
    </row>
    <row r="4" spans="1:8" x14ac:dyDescent="0.25">
      <c r="A4" s="85" t="s">
        <v>67</v>
      </c>
      <c r="B4" s="85" t="s">
        <v>68</v>
      </c>
      <c r="C4" s="264">
        <v>2337.1666910513427</v>
      </c>
      <c r="D4" s="264">
        <v>-841.31748353137129</v>
      </c>
      <c r="E4" s="264">
        <v>1495.8492075199715</v>
      </c>
      <c r="F4" s="81"/>
      <c r="G4" s="81"/>
      <c r="H4" s="81"/>
    </row>
    <row r="5" spans="1:8" x14ac:dyDescent="0.25">
      <c r="A5" s="85" t="s">
        <v>59</v>
      </c>
      <c r="B5" s="85" t="s">
        <v>60</v>
      </c>
      <c r="C5" s="264">
        <v>2949.0911222730101</v>
      </c>
      <c r="D5" s="264">
        <v>-1098.3543559156246</v>
      </c>
      <c r="E5" s="264">
        <v>1850.7367663573855</v>
      </c>
      <c r="F5" s="81"/>
      <c r="G5" s="81"/>
      <c r="H5" s="81"/>
    </row>
    <row r="6" spans="1:8" x14ac:dyDescent="0.25">
      <c r="A6" s="85" t="s">
        <v>109</v>
      </c>
      <c r="B6" s="85" t="s">
        <v>110</v>
      </c>
      <c r="C6" s="264">
        <v>4044.0917089251752</v>
      </c>
      <c r="D6" s="264">
        <v>-1933.0127763054511</v>
      </c>
      <c r="E6" s="264">
        <v>2111.0789326197241</v>
      </c>
      <c r="F6" s="81"/>
      <c r="G6" s="81"/>
      <c r="H6" s="81"/>
    </row>
    <row r="7" spans="1:8" x14ac:dyDescent="0.25">
      <c r="A7" s="85" t="s">
        <v>65</v>
      </c>
      <c r="B7" s="85" t="s">
        <v>66</v>
      </c>
      <c r="C7" s="264">
        <v>569.39822090863538</v>
      </c>
      <c r="D7" s="264">
        <v>1663.6237443286896</v>
      </c>
      <c r="E7" s="264">
        <v>2233.0219652373253</v>
      </c>
      <c r="F7" s="81"/>
      <c r="G7" s="81"/>
      <c r="H7" s="81"/>
    </row>
    <row r="8" spans="1:8" x14ac:dyDescent="0.25">
      <c r="A8" s="85" t="s">
        <v>77</v>
      </c>
      <c r="B8" s="85" t="s">
        <v>78</v>
      </c>
      <c r="C8" s="264">
        <v>614.1964767285948</v>
      </c>
      <c r="D8" s="264">
        <v>1782.5098915619155</v>
      </c>
      <c r="E8" s="264">
        <v>2396.70636829051</v>
      </c>
      <c r="F8" s="81"/>
      <c r="G8" s="81"/>
      <c r="H8" s="81"/>
    </row>
    <row r="9" spans="1:8" x14ac:dyDescent="0.25">
      <c r="A9" s="85" t="s">
        <v>89</v>
      </c>
      <c r="B9" s="85" t="s">
        <v>90</v>
      </c>
      <c r="C9" s="265">
        <v>5763.0099417470328</v>
      </c>
      <c r="D9" s="264">
        <v>-2356.0229606360908</v>
      </c>
      <c r="E9" s="264">
        <v>3406.9869811109415</v>
      </c>
      <c r="F9" s="81"/>
      <c r="G9" s="81"/>
      <c r="H9" s="81"/>
    </row>
    <row r="10" spans="1:8" x14ac:dyDescent="0.25">
      <c r="A10" s="85" t="s">
        <v>97</v>
      </c>
      <c r="B10" s="85" t="s">
        <v>98</v>
      </c>
      <c r="C10" s="264">
        <v>2373.1339407867213</v>
      </c>
      <c r="D10" s="264">
        <v>1809.6279178137943</v>
      </c>
      <c r="E10" s="264">
        <v>4182.7618586005156</v>
      </c>
      <c r="F10" s="81"/>
      <c r="G10" s="81"/>
      <c r="H10" s="81"/>
    </row>
    <row r="11" spans="1:8" x14ac:dyDescent="0.25">
      <c r="A11" s="85" t="s">
        <v>73</v>
      </c>
      <c r="B11" s="85" t="s">
        <v>74</v>
      </c>
      <c r="C11" s="264">
        <v>415.16033920875299</v>
      </c>
      <c r="D11" s="264">
        <v>3986.9171894626634</v>
      </c>
      <c r="E11" s="264">
        <v>4402.0775286714161</v>
      </c>
      <c r="F11" s="81"/>
      <c r="G11" s="81"/>
      <c r="H11" s="81"/>
    </row>
    <row r="12" spans="1:8" x14ac:dyDescent="0.25">
      <c r="A12" s="85" t="s">
        <v>127</v>
      </c>
      <c r="B12" s="85" t="s">
        <v>128</v>
      </c>
      <c r="C12" s="264">
        <v>-3413.7635282773376</v>
      </c>
      <c r="D12" s="264">
        <v>7857.9935293129211</v>
      </c>
      <c r="E12" s="264">
        <v>4444.230001035583</v>
      </c>
      <c r="F12" s="81"/>
      <c r="G12" s="81"/>
      <c r="H12" s="81"/>
    </row>
    <row r="13" spans="1:8" x14ac:dyDescent="0.25">
      <c r="A13" s="85" t="s">
        <v>81</v>
      </c>
      <c r="B13" s="85" t="s">
        <v>82</v>
      </c>
      <c r="C13" s="264">
        <v>6300.3474069274143</v>
      </c>
      <c r="D13" s="264">
        <v>1704.4939070815369</v>
      </c>
      <c r="E13" s="264">
        <v>8004.8413140089515</v>
      </c>
      <c r="F13" s="81"/>
      <c r="G13" s="81"/>
      <c r="H13" s="81"/>
    </row>
    <row r="14" spans="1:8" x14ac:dyDescent="0.25">
      <c r="A14" s="85" t="s">
        <v>75</v>
      </c>
      <c r="B14" s="85" t="s">
        <v>76</v>
      </c>
      <c r="C14" s="265">
        <v>6127.2370861810959</v>
      </c>
      <c r="D14" s="265">
        <v>3708.4636931319856</v>
      </c>
      <c r="E14" s="264">
        <v>9835.7007793130833</v>
      </c>
      <c r="F14" s="81"/>
      <c r="G14" s="81"/>
      <c r="H14" s="81"/>
    </row>
    <row r="15" spans="1:8" x14ac:dyDescent="0.25">
      <c r="A15" s="85" t="s">
        <v>83</v>
      </c>
      <c r="B15" s="85" t="s">
        <v>84</v>
      </c>
      <c r="C15" s="265">
        <v>7258.2054209705639</v>
      </c>
      <c r="D15" s="265">
        <v>8198.4664916527054</v>
      </c>
      <c r="E15" s="264">
        <v>15456.671912623269</v>
      </c>
      <c r="F15" s="81"/>
      <c r="G15" s="81"/>
      <c r="H15" s="81"/>
    </row>
    <row r="16" spans="1:8" x14ac:dyDescent="0.25">
      <c r="A16" s="85" t="s">
        <v>87</v>
      </c>
      <c r="B16" s="85" t="s">
        <v>88</v>
      </c>
      <c r="C16" s="265">
        <v>12328.318151858244</v>
      </c>
      <c r="D16" s="265">
        <v>4688.1408831084336</v>
      </c>
      <c r="E16" s="264">
        <v>17016.45903496668</v>
      </c>
      <c r="F16" s="81"/>
      <c r="G16" s="81"/>
      <c r="H16" s="81"/>
    </row>
    <row r="17" spans="1:8" x14ac:dyDescent="0.25">
      <c r="A17" s="85" t="s">
        <v>93</v>
      </c>
      <c r="B17" s="85" t="s">
        <v>94</v>
      </c>
      <c r="C17" s="265">
        <v>20837.237359002713</v>
      </c>
      <c r="D17" s="265">
        <v>5033.7031785034314</v>
      </c>
      <c r="E17" s="264">
        <v>25870.940537506143</v>
      </c>
      <c r="F17" s="81"/>
      <c r="G17" s="81"/>
      <c r="H17" s="81"/>
    </row>
    <row r="18" spans="1:8" x14ac:dyDescent="0.25">
      <c r="A18" s="85" t="s">
        <v>91</v>
      </c>
      <c r="B18" s="85" t="s">
        <v>92</v>
      </c>
      <c r="C18" s="265">
        <v>17539.368459190933</v>
      </c>
      <c r="D18" s="265">
        <v>22882.463314266559</v>
      </c>
      <c r="E18" s="264">
        <v>40421.831773457488</v>
      </c>
      <c r="F18" s="81"/>
      <c r="G18" s="81"/>
      <c r="H18" s="81"/>
    </row>
    <row r="19" spans="1:8" x14ac:dyDescent="0.25">
      <c r="A19" s="266"/>
      <c r="B19" s="85"/>
      <c r="C19" s="267"/>
      <c r="D19" s="267"/>
      <c r="E19" s="267"/>
    </row>
    <row r="20" spans="1:8" x14ac:dyDescent="0.25">
      <c r="A20" s="85"/>
      <c r="B20" s="85"/>
      <c r="C20" s="85"/>
      <c r="D20" s="85"/>
      <c r="E20" s="85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90" zoomScaleNormal="90" workbookViewId="0">
      <selection activeCell="A13" sqref="A13"/>
    </sheetView>
  </sheetViews>
  <sheetFormatPr baseColWidth="10" defaultRowHeight="15" x14ac:dyDescent="0.25"/>
  <cols>
    <col min="1" max="1" width="62.140625" customWidth="1"/>
    <col min="19" max="19" width="36.42578125" customWidth="1"/>
    <col min="20" max="20" width="22" customWidth="1"/>
  </cols>
  <sheetData>
    <row r="1" spans="1:6" ht="15.75" x14ac:dyDescent="0.25">
      <c r="A1" s="113" t="s">
        <v>638</v>
      </c>
      <c r="C1" s="61"/>
    </row>
    <row r="2" spans="1:6" x14ac:dyDescent="0.25">
      <c r="C2" s="61"/>
    </row>
    <row r="3" spans="1:6" x14ac:dyDescent="0.25">
      <c r="A3" t="s">
        <v>306</v>
      </c>
      <c r="B3" t="s">
        <v>230</v>
      </c>
      <c r="C3" t="s">
        <v>307</v>
      </c>
    </row>
    <row r="4" spans="1:6" x14ac:dyDescent="0.25">
      <c r="A4" t="s">
        <v>238</v>
      </c>
      <c r="B4" s="264">
        <v>58173.032941631231</v>
      </c>
      <c r="C4" s="61">
        <v>0.86265595448942445</v>
      </c>
      <c r="D4" s="264">
        <v>160000</v>
      </c>
      <c r="E4" s="236"/>
    </row>
    <row r="5" spans="1:6" x14ac:dyDescent="0.25">
      <c r="A5" t="s">
        <v>233</v>
      </c>
      <c r="B5" s="264">
        <v>60278.856815857805</v>
      </c>
      <c r="C5" s="61">
        <v>0.52396665223210448</v>
      </c>
      <c r="D5" s="264">
        <f>D4</f>
        <v>160000</v>
      </c>
      <c r="E5" s="236"/>
    </row>
    <row r="6" spans="1:6" x14ac:dyDescent="0.25">
      <c r="A6" t="s">
        <v>236</v>
      </c>
      <c r="B6" s="264">
        <v>60379.080225347934</v>
      </c>
      <c r="C6" s="61">
        <v>0.97450366389897958</v>
      </c>
      <c r="D6" s="264">
        <f t="shared" ref="D6:D13" si="0">D5</f>
        <v>160000</v>
      </c>
      <c r="E6" s="236"/>
    </row>
    <row r="7" spans="1:6" x14ac:dyDescent="0.25">
      <c r="A7" t="s">
        <v>241</v>
      </c>
      <c r="B7" s="264">
        <v>62013.178742013231</v>
      </c>
      <c r="C7" s="61">
        <v>0.23255637854260594</v>
      </c>
      <c r="D7" s="264">
        <f t="shared" si="0"/>
        <v>160000</v>
      </c>
      <c r="E7" s="236"/>
    </row>
    <row r="8" spans="1:6" x14ac:dyDescent="0.25">
      <c r="A8" t="s">
        <v>234</v>
      </c>
      <c r="B8" s="264">
        <v>65698.300820853547</v>
      </c>
      <c r="C8" s="61">
        <v>0.75051208390729007</v>
      </c>
      <c r="D8" s="264">
        <f t="shared" si="0"/>
        <v>160000</v>
      </c>
      <c r="E8" s="236"/>
    </row>
    <row r="9" spans="1:6" x14ac:dyDescent="0.25">
      <c r="A9" s="85" t="s">
        <v>239</v>
      </c>
      <c r="B9" s="265">
        <v>82238.063698556289</v>
      </c>
      <c r="C9" s="268">
        <v>0.90405885126541008</v>
      </c>
      <c r="D9" s="265">
        <f t="shared" si="0"/>
        <v>160000</v>
      </c>
      <c r="F9" s="82"/>
    </row>
    <row r="10" spans="1:6" x14ac:dyDescent="0.25">
      <c r="A10" s="85" t="s">
        <v>240</v>
      </c>
      <c r="B10" s="264">
        <v>90679.192997706967</v>
      </c>
      <c r="C10" s="268">
        <v>0.8984133913473844</v>
      </c>
      <c r="D10" s="264">
        <f t="shared" si="0"/>
        <v>160000</v>
      </c>
      <c r="F10" s="82"/>
    </row>
    <row r="11" spans="1:6" x14ac:dyDescent="0.25">
      <c r="A11" s="85" t="s">
        <v>245</v>
      </c>
      <c r="B11" s="264">
        <v>111239.80309955885</v>
      </c>
      <c r="C11" s="268">
        <v>0.98487713949697031</v>
      </c>
      <c r="D11" s="264">
        <f t="shared" si="0"/>
        <v>160000</v>
      </c>
      <c r="F11" s="82"/>
    </row>
    <row r="12" spans="1:6" x14ac:dyDescent="0.25">
      <c r="A12" t="s">
        <v>246</v>
      </c>
      <c r="B12" s="264">
        <v>119787.28795705471</v>
      </c>
      <c r="C12" s="61">
        <v>0.96220954540341097</v>
      </c>
      <c r="D12" s="264">
        <f t="shared" si="0"/>
        <v>160000</v>
      </c>
      <c r="F12" s="82"/>
    </row>
    <row r="13" spans="1:6" x14ac:dyDescent="0.25">
      <c r="A13" t="s">
        <v>243</v>
      </c>
      <c r="B13" s="264">
        <v>124517.56406887619</v>
      </c>
      <c r="C13" s="61">
        <v>0.82720122373361782</v>
      </c>
      <c r="D13" s="264">
        <f t="shared" si="0"/>
        <v>160000</v>
      </c>
      <c r="F13" s="82"/>
    </row>
    <row r="14" spans="1:6" x14ac:dyDescent="0.25">
      <c r="A14" s="236"/>
      <c r="B14" s="81"/>
    </row>
    <row r="15" spans="1:6" x14ac:dyDescent="0.25">
      <c r="A15" s="236"/>
    </row>
    <row r="16" spans="1:6" x14ac:dyDescent="0.25">
      <c r="A16" s="236"/>
    </row>
    <row r="17" spans="1:5" x14ac:dyDescent="0.25">
      <c r="A17" s="236"/>
    </row>
    <row r="18" spans="1:5" x14ac:dyDescent="0.25">
      <c r="A18" s="236"/>
      <c r="B18" s="213"/>
      <c r="C18" s="61"/>
      <c r="E18" s="81"/>
    </row>
    <row r="19" spans="1:5" x14ac:dyDescent="0.25">
      <c r="A19" s="236"/>
      <c r="B19" s="213"/>
      <c r="C19" s="61"/>
      <c r="E19" s="81"/>
    </row>
    <row r="20" spans="1:5" x14ac:dyDescent="0.25">
      <c r="A20" s="236"/>
      <c r="B20" s="213"/>
      <c r="C20" s="61"/>
      <c r="E20" s="81"/>
    </row>
    <row r="21" spans="1:5" x14ac:dyDescent="0.25">
      <c r="A21" s="236"/>
      <c r="B21" s="213"/>
      <c r="C21" s="61"/>
      <c r="E21" s="81"/>
    </row>
    <row r="22" spans="1:5" x14ac:dyDescent="0.25">
      <c r="A22" s="236"/>
      <c r="B22" s="213"/>
      <c r="C22" s="61"/>
      <c r="E22" s="81"/>
    </row>
    <row r="23" spans="1:5" x14ac:dyDescent="0.25">
      <c r="A23" s="236"/>
      <c r="B23" s="213"/>
      <c r="C23" s="61"/>
      <c r="E23" s="81"/>
    </row>
    <row r="24" spans="1:5" x14ac:dyDescent="0.25">
      <c r="A24" s="236"/>
      <c r="B24" s="213"/>
      <c r="C24" s="61"/>
      <c r="E24" s="81"/>
    </row>
    <row r="25" spans="1:5" x14ac:dyDescent="0.25">
      <c r="A25" s="236"/>
      <c r="B25" s="213"/>
      <c r="C25" s="61"/>
      <c r="E25" s="81"/>
    </row>
    <row r="26" spans="1:5" x14ac:dyDescent="0.25">
      <c r="B26" s="235"/>
      <c r="C26" s="61"/>
      <c r="E26" s="81"/>
    </row>
    <row r="27" spans="1:5" x14ac:dyDescent="0.25">
      <c r="A27" s="171"/>
      <c r="B27" s="235"/>
      <c r="C27" s="61"/>
      <c r="E27" s="81"/>
    </row>
    <row r="28" spans="1:5" x14ac:dyDescent="0.25">
      <c r="A28" s="171"/>
      <c r="B28" s="235"/>
      <c r="C28" s="61"/>
      <c r="E28" s="81"/>
    </row>
    <row r="29" spans="1:5" x14ac:dyDescent="0.25">
      <c r="A29" s="171"/>
      <c r="B29" s="235"/>
      <c r="C29" s="61"/>
      <c r="E29" s="81"/>
    </row>
    <row r="30" spans="1:5" x14ac:dyDescent="0.25">
      <c r="A30" s="171"/>
      <c r="B30" s="235"/>
      <c r="C30" s="61"/>
      <c r="E30" s="81"/>
    </row>
    <row r="31" spans="1:5" x14ac:dyDescent="0.25">
      <c r="A31" s="171"/>
      <c r="B31" s="235"/>
      <c r="C31" s="61"/>
      <c r="E31" s="81"/>
    </row>
    <row r="32" spans="1:5" x14ac:dyDescent="0.25">
      <c r="A32" s="171"/>
      <c r="B32" s="235"/>
      <c r="C32" s="61"/>
      <c r="E32" s="81"/>
    </row>
    <row r="33" spans="1:3" x14ac:dyDescent="0.25">
      <c r="A33" s="171"/>
    </row>
    <row r="34" spans="1:3" x14ac:dyDescent="0.25">
      <c r="A34" s="171"/>
    </row>
    <row r="35" spans="1:3" x14ac:dyDescent="0.25">
      <c r="A35" s="171"/>
    </row>
    <row r="36" spans="1:3" x14ac:dyDescent="0.25">
      <c r="A36" s="171"/>
    </row>
    <row r="37" spans="1:3" x14ac:dyDescent="0.25">
      <c r="C37" s="61"/>
    </row>
    <row r="38" spans="1:3" x14ac:dyDescent="0.25">
      <c r="C38" s="61"/>
    </row>
    <row r="39" spans="1:3" x14ac:dyDescent="0.25">
      <c r="C39" s="61"/>
    </row>
    <row r="40" spans="1:3" x14ac:dyDescent="0.25">
      <c r="C40" s="61"/>
    </row>
    <row r="41" spans="1:3" x14ac:dyDescent="0.25">
      <c r="C41" s="61"/>
    </row>
    <row r="42" spans="1:3" x14ac:dyDescent="0.25">
      <c r="C42" s="61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E1" zoomScale="70" zoomScaleNormal="70" workbookViewId="0">
      <selection activeCell="S36" sqref="S36"/>
    </sheetView>
  </sheetViews>
  <sheetFormatPr baseColWidth="10" defaultRowHeight="15" x14ac:dyDescent="0.25"/>
  <cols>
    <col min="2" max="2" width="45.7109375" style="170" customWidth="1"/>
    <col min="19" max="19" width="36.42578125" customWidth="1"/>
    <col min="20" max="20" width="22" customWidth="1"/>
  </cols>
  <sheetData>
    <row r="1" spans="1:10" ht="17.25" customHeight="1" x14ac:dyDescent="0.35">
      <c r="A1" s="299" t="s">
        <v>308</v>
      </c>
      <c r="D1" s="269"/>
    </row>
    <row r="2" spans="1:10" ht="15.75" x14ac:dyDescent="0.25">
      <c r="A2" s="113"/>
    </row>
    <row r="3" spans="1:10" x14ac:dyDescent="0.25">
      <c r="B3" s="270"/>
      <c r="C3" s="85" t="s">
        <v>230</v>
      </c>
      <c r="D3" s="85" t="s">
        <v>309</v>
      </c>
      <c r="E3" s="85"/>
      <c r="F3" s="85"/>
    </row>
    <row r="4" spans="1:10" x14ac:dyDescent="0.25">
      <c r="B4" s="270" t="s">
        <v>262</v>
      </c>
      <c r="C4" s="264">
        <v>-127441.64266041231</v>
      </c>
      <c r="D4" s="268">
        <v>0.68285597508890417</v>
      </c>
      <c r="E4" s="264">
        <v>70000</v>
      </c>
      <c r="F4" s="85"/>
      <c r="G4" s="236"/>
      <c r="H4" s="82"/>
    </row>
    <row r="5" spans="1:10" x14ac:dyDescent="0.25">
      <c r="B5" s="270" t="s">
        <v>260</v>
      </c>
      <c r="C5" s="264">
        <v>-69574.417342062152</v>
      </c>
      <c r="D5" s="268">
        <v>0.62224033980141613</v>
      </c>
      <c r="E5" s="264">
        <f>E4</f>
        <v>70000</v>
      </c>
      <c r="F5" s="85"/>
      <c r="G5" s="236"/>
      <c r="H5" s="82"/>
    </row>
    <row r="6" spans="1:10" x14ac:dyDescent="0.25">
      <c r="B6" s="270" t="s">
        <v>259</v>
      </c>
      <c r="C6" s="264">
        <v>-50460.048799928358</v>
      </c>
      <c r="D6" s="268">
        <v>0.50513617083001261</v>
      </c>
      <c r="E6" s="264">
        <f t="shared" ref="E6:E23" si="0">E5</f>
        <v>70000</v>
      </c>
      <c r="F6" s="85"/>
      <c r="G6" s="236"/>
      <c r="H6" s="82"/>
    </row>
    <row r="7" spans="1:10" x14ac:dyDescent="0.25">
      <c r="B7" s="270" t="s">
        <v>261</v>
      </c>
      <c r="C7" s="264">
        <v>-49118.477623884981</v>
      </c>
      <c r="D7" s="268">
        <v>0.28880932899091905</v>
      </c>
      <c r="E7" s="264">
        <f t="shared" si="0"/>
        <v>70000</v>
      </c>
      <c r="F7" s="85"/>
      <c r="G7" s="236"/>
      <c r="H7" s="82"/>
    </row>
    <row r="8" spans="1:10" x14ac:dyDescent="0.25">
      <c r="B8" s="270" t="s">
        <v>310</v>
      </c>
      <c r="C8" s="264">
        <v>-46255.894347436384</v>
      </c>
      <c r="D8" s="268">
        <v>0.52980735405639678</v>
      </c>
      <c r="E8" s="264">
        <f t="shared" si="0"/>
        <v>70000</v>
      </c>
      <c r="F8" s="85"/>
      <c r="G8" s="236"/>
      <c r="H8" s="82"/>
    </row>
    <row r="9" spans="1:10" x14ac:dyDescent="0.25">
      <c r="B9" s="170" t="s">
        <v>311</v>
      </c>
      <c r="C9" s="265">
        <v>-42653.798193136819</v>
      </c>
      <c r="D9" s="61">
        <v>0.68379806492493678</v>
      </c>
      <c r="E9" s="265">
        <f t="shared" si="0"/>
        <v>70000</v>
      </c>
      <c r="G9" s="236"/>
      <c r="H9" s="82"/>
    </row>
    <row r="10" spans="1:10" x14ac:dyDescent="0.25">
      <c r="B10" s="170" t="s">
        <v>255</v>
      </c>
      <c r="C10" s="264">
        <v>-39412.600239278778</v>
      </c>
      <c r="D10" s="61">
        <v>0.73318691794947888</v>
      </c>
      <c r="E10" s="264">
        <f t="shared" si="0"/>
        <v>70000</v>
      </c>
      <c r="G10" s="236"/>
      <c r="H10" s="82"/>
    </row>
    <row r="11" spans="1:10" x14ac:dyDescent="0.25">
      <c r="B11" s="170" t="s">
        <v>258</v>
      </c>
      <c r="C11" s="264">
        <v>-39159.718392698189</v>
      </c>
      <c r="D11" s="61">
        <v>0.19376371538902987</v>
      </c>
      <c r="E11" s="264">
        <f t="shared" si="0"/>
        <v>70000</v>
      </c>
      <c r="G11" s="236"/>
      <c r="H11" s="82"/>
    </row>
    <row r="12" spans="1:10" x14ac:dyDescent="0.25">
      <c r="B12" s="170" t="s">
        <v>257</v>
      </c>
      <c r="C12" s="264">
        <v>-28331.131950248455</v>
      </c>
      <c r="D12" s="61">
        <v>0.19542417347536531</v>
      </c>
      <c r="E12" s="264">
        <f t="shared" si="0"/>
        <v>70000</v>
      </c>
      <c r="G12" s="236"/>
      <c r="H12" s="82"/>
    </row>
    <row r="13" spans="1:10" x14ac:dyDescent="0.25">
      <c r="B13" s="170" t="s">
        <v>312</v>
      </c>
      <c r="C13" s="264">
        <v>-25446.518810474969</v>
      </c>
      <c r="D13" s="61">
        <v>0.76884104417013155</v>
      </c>
      <c r="E13" s="264">
        <f t="shared" si="0"/>
        <v>70000</v>
      </c>
      <c r="G13" s="236"/>
      <c r="H13" s="82"/>
    </row>
    <row r="14" spans="1:10" x14ac:dyDescent="0.25">
      <c r="B14" s="271" t="s">
        <v>313</v>
      </c>
      <c r="C14" s="272">
        <v>4528.8749408860494</v>
      </c>
      <c r="D14" s="273">
        <v>0.52149332063275733</v>
      </c>
      <c r="E14" s="272">
        <f t="shared" si="0"/>
        <v>70000</v>
      </c>
      <c r="F14" s="85"/>
      <c r="G14" s="85"/>
      <c r="H14" s="274"/>
      <c r="I14" s="85"/>
      <c r="J14" s="82"/>
    </row>
    <row r="15" spans="1:10" x14ac:dyDescent="0.25">
      <c r="B15" s="271" t="s">
        <v>314</v>
      </c>
      <c r="C15" s="272">
        <v>4934.2289959271811</v>
      </c>
      <c r="D15" s="273">
        <v>0.90108631789406357</v>
      </c>
      <c r="E15" s="272">
        <f t="shared" si="0"/>
        <v>70000</v>
      </c>
      <c r="F15" s="85"/>
      <c r="G15" s="85"/>
      <c r="H15" s="274"/>
      <c r="I15" s="85"/>
      <c r="J15" s="82"/>
    </row>
    <row r="16" spans="1:10" x14ac:dyDescent="0.25">
      <c r="B16" s="271" t="s">
        <v>315</v>
      </c>
      <c r="C16" s="272">
        <v>5167.2044905964085</v>
      </c>
      <c r="D16" s="273">
        <v>0.94467000214451169</v>
      </c>
      <c r="E16" s="272">
        <f t="shared" si="0"/>
        <v>70000</v>
      </c>
      <c r="F16" s="85"/>
      <c r="G16" s="85"/>
      <c r="H16" s="274"/>
      <c r="I16" s="85"/>
      <c r="J16" s="82"/>
    </row>
    <row r="17" spans="2:10" x14ac:dyDescent="0.25">
      <c r="B17" s="271" t="s">
        <v>316</v>
      </c>
      <c r="C17" s="272">
        <v>8943.6991493638525</v>
      </c>
      <c r="D17" s="273">
        <v>0.88274404324065614</v>
      </c>
      <c r="E17" s="272">
        <f t="shared" si="0"/>
        <v>70000</v>
      </c>
      <c r="F17" s="85"/>
      <c r="G17" s="85"/>
      <c r="H17" s="274"/>
      <c r="I17" s="85"/>
      <c r="J17" s="82"/>
    </row>
    <row r="18" spans="2:10" x14ac:dyDescent="0.25">
      <c r="B18" s="271" t="s">
        <v>317</v>
      </c>
      <c r="C18" s="272">
        <v>12801.342398499421</v>
      </c>
      <c r="D18" s="273">
        <v>0.93151016323667091</v>
      </c>
      <c r="E18" s="272">
        <f t="shared" si="0"/>
        <v>70000</v>
      </c>
      <c r="F18" s="85"/>
      <c r="G18" s="85"/>
      <c r="H18" s="274"/>
      <c r="I18" s="85"/>
      <c r="J18" s="82"/>
    </row>
    <row r="19" spans="2:10" x14ac:dyDescent="0.25">
      <c r="B19" s="271" t="s">
        <v>318</v>
      </c>
      <c r="C19" s="272">
        <v>12851.60083834465</v>
      </c>
      <c r="D19" s="273">
        <v>0.88042077668212271</v>
      </c>
      <c r="E19" s="272">
        <f t="shared" si="0"/>
        <v>70000</v>
      </c>
      <c r="F19" s="85"/>
      <c r="G19" s="85"/>
      <c r="H19" s="274"/>
      <c r="I19" s="85"/>
      <c r="J19" s="82"/>
    </row>
    <row r="20" spans="2:10" x14ac:dyDescent="0.25">
      <c r="B20" s="271" t="s">
        <v>241</v>
      </c>
      <c r="C20" s="272">
        <v>17054.868346935978</v>
      </c>
      <c r="D20" s="273">
        <v>0.76744362145739398</v>
      </c>
      <c r="E20" s="272">
        <f t="shared" si="0"/>
        <v>70000</v>
      </c>
      <c r="F20" s="85"/>
      <c r="G20" s="85"/>
      <c r="H20" s="274"/>
      <c r="I20" s="85"/>
      <c r="J20" s="82"/>
    </row>
    <row r="21" spans="2:10" x14ac:dyDescent="0.25">
      <c r="B21" s="271" t="s">
        <v>237</v>
      </c>
      <c r="C21" s="272">
        <v>36190.119769514313</v>
      </c>
      <c r="D21" s="273">
        <v>0.87802579903298494</v>
      </c>
      <c r="E21" s="272">
        <f t="shared" si="0"/>
        <v>70000</v>
      </c>
      <c r="F21" s="85"/>
      <c r="G21" s="85"/>
      <c r="H21" s="274"/>
      <c r="I21" s="85"/>
      <c r="J21" s="82"/>
    </row>
    <row r="22" spans="2:10" x14ac:dyDescent="0.25">
      <c r="B22" s="271" t="s">
        <v>242</v>
      </c>
      <c r="C22" s="272">
        <v>88457.929653024999</v>
      </c>
      <c r="D22" s="273">
        <v>0.92368592370340841</v>
      </c>
      <c r="E22" s="272">
        <f t="shared" si="0"/>
        <v>70000</v>
      </c>
      <c r="F22" s="85"/>
      <c r="G22" s="85"/>
      <c r="H22" s="274"/>
      <c r="I22" s="85"/>
      <c r="J22" s="82"/>
    </row>
    <row r="23" spans="2:10" x14ac:dyDescent="0.25">
      <c r="B23" s="271" t="s">
        <v>244</v>
      </c>
      <c r="C23" s="272">
        <v>97236.43775800486</v>
      </c>
      <c r="D23" s="273">
        <v>0.87370426341222118</v>
      </c>
      <c r="E23" s="272">
        <f t="shared" si="0"/>
        <v>70000</v>
      </c>
      <c r="F23" s="85"/>
      <c r="G23" s="85"/>
      <c r="H23" s="274"/>
      <c r="I23" s="85"/>
      <c r="J23" s="82"/>
    </row>
    <row r="26" spans="2:10" x14ac:dyDescent="0.25">
      <c r="D26" s="61"/>
      <c r="F26" s="61"/>
      <c r="G26" s="82"/>
      <c r="H26" s="275"/>
    </row>
    <row r="27" spans="2:10" x14ac:dyDescent="0.25">
      <c r="D27" s="61"/>
      <c r="F27" s="61"/>
      <c r="G27" s="82"/>
      <c r="H27" s="275"/>
    </row>
    <row r="28" spans="2:10" x14ac:dyDescent="0.25">
      <c r="D28" s="61"/>
      <c r="F28" s="61"/>
      <c r="G28" s="82"/>
      <c r="H28" s="275"/>
    </row>
    <row r="29" spans="2:10" x14ac:dyDescent="0.25">
      <c r="D29" s="61"/>
      <c r="F29" s="61"/>
      <c r="G29" s="82"/>
      <c r="H29" s="275"/>
    </row>
    <row r="30" spans="2:10" x14ac:dyDescent="0.25">
      <c r="D30" s="61"/>
      <c r="F30" s="61"/>
      <c r="G30" s="82"/>
      <c r="H30" s="275"/>
    </row>
    <row r="31" spans="2:10" x14ac:dyDescent="0.25">
      <c r="D31" s="61"/>
      <c r="F31" s="61"/>
      <c r="G31" s="82"/>
      <c r="H31" s="275"/>
    </row>
    <row r="32" spans="2:10" x14ac:dyDescent="0.25">
      <c r="D32" s="61"/>
      <c r="F32" s="61"/>
      <c r="G32" s="82"/>
      <c r="H32" s="275"/>
    </row>
    <row r="33" spans="4:8" x14ac:dyDescent="0.25">
      <c r="D33" s="61"/>
      <c r="F33" s="61"/>
      <c r="G33" s="82"/>
      <c r="H33" s="275"/>
    </row>
    <row r="34" spans="4:8" x14ac:dyDescent="0.25">
      <c r="D34" s="61"/>
      <c r="F34" s="61"/>
      <c r="G34" s="82"/>
      <c r="H34" s="275"/>
    </row>
    <row r="35" spans="4:8" x14ac:dyDescent="0.25">
      <c r="D35" s="61"/>
      <c r="F35" s="61"/>
      <c r="G35" s="82"/>
      <c r="H35" s="275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F23" zoomScale="106" zoomScaleNormal="106" workbookViewId="0">
      <selection activeCell="I43" sqref="I43"/>
    </sheetView>
  </sheetViews>
  <sheetFormatPr baseColWidth="10" defaultColWidth="11.42578125" defaultRowHeight="15" x14ac:dyDescent="0.25"/>
  <cols>
    <col min="1" max="1" width="11.42578125" style="279"/>
    <col min="2" max="16384" width="11.42578125" style="278"/>
  </cols>
  <sheetData>
    <row r="1" spans="1:6" ht="15.75" x14ac:dyDescent="0.25">
      <c r="A1" s="276" t="s">
        <v>319</v>
      </c>
      <c r="B1" s="277"/>
    </row>
    <row r="2" spans="1:6" x14ac:dyDescent="0.25">
      <c r="B2" s="280"/>
      <c r="C2" s="280"/>
      <c r="D2" s="280"/>
      <c r="E2" s="280"/>
      <c r="F2" s="280"/>
    </row>
    <row r="3" spans="1:6" x14ac:dyDescent="0.25">
      <c r="A3" s="281"/>
      <c r="B3" s="280"/>
      <c r="C3" s="280"/>
      <c r="D3" s="280"/>
      <c r="E3" s="280"/>
      <c r="F3" s="280"/>
    </row>
    <row r="4" spans="1:6" ht="30" x14ac:dyDescent="0.25">
      <c r="A4" s="282" t="s">
        <v>320</v>
      </c>
      <c r="B4" s="283" t="s">
        <v>321</v>
      </c>
      <c r="C4" s="284">
        <v>2000</v>
      </c>
      <c r="D4" s="284">
        <v>2019</v>
      </c>
      <c r="E4" s="284">
        <v>2030</v>
      </c>
      <c r="F4" s="284">
        <v>2040</v>
      </c>
    </row>
    <row r="5" spans="1:6" x14ac:dyDescent="0.25">
      <c r="A5" s="279">
        <v>1925</v>
      </c>
      <c r="B5" s="285">
        <v>612654.86</v>
      </c>
    </row>
    <row r="6" spans="1:6" x14ac:dyDescent="0.25">
      <c r="A6" s="279">
        <v>1926</v>
      </c>
      <c r="B6" s="285">
        <v>601305.54999999993</v>
      </c>
    </row>
    <row r="7" spans="1:6" x14ac:dyDescent="0.25">
      <c r="A7" s="279">
        <v>1927</v>
      </c>
      <c r="B7" s="285">
        <v>604408.89399999997</v>
      </c>
    </row>
    <row r="8" spans="1:6" x14ac:dyDescent="0.25">
      <c r="A8" s="279">
        <v>1928</v>
      </c>
      <c r="B8" s="285">
        <v>619545.23399999994</v>
      </c>
    </row>
    <row r="9" spans="1:6" x14ac:dyDescent="0.25">
      <c r="A9" s="279">
        <v>1929</v>
      </c>
      <c r="B9" s="285">
        <v>616493.07000000007</v>
      </c>
    </row>
    <row r="10" spans="1:6" x14ac:dyDescent="0.25">
      <c r="A10" s="279">
        <v>1930</v>
      </c>
      <c r="B10" s="285">
        <v>615841.59199999995</v>
      </c>
    </row>
    <row r="11" spans="1:6" x14ac:dyDescent="0.25">
      <c r="A11" s="279">
        <v>1931</v>
      </c>
      <c r="B11" s="285">
        <v>618322.24399999995</v>
      </c>
    </row>
    <row r="12" spans="1:6" x14ac:dyDescent="0.25">
      <c r="A12" s="279">
        <v>1932</v>
      </c>
      <c r="B12" s="285">
        <v>618509.66400000011</v>
      </c>
    </row>
    <row r="13" spans="1:6" x14ac:dyDescent="0.25">
      <c r="A13" s="279">
        <v>1933</v>
      </c>
      <c r="B13" s="285">
        <v>604849.07000000007</v>
      </c>
    </row>
    <row r="14" spans="1:6" x14ac:dyDescent="0.25">
      <c r="A14" s="279">
        <v>1934</v>
      </c>
      <c r="B14" s="285">
        <v>600791.06400000001</v>
      </c>
    </row>
    <row r="15" spans="1:6" x14ac:dyDescent="0.25">
      <c r="A15" s="279">
        <v>1935</v>
      </c>
      <c r="B15" s="285">
        <v>595838.50399999996</v>
      </c>
    </row>
    <row r="16" spans="1:6" x14ac:dyDescent="0.25">
      <c r="A16" s="279">
        <v>1936</v>
      </c>
      <c r="B16" s="285">
        <v>593992.98599999992</v>
      </c>
    </row>
    <row r="17" spans="1:7" x14ac:dyDescent="0.25">
      <c r="A17" s="279">
        <v>1937</v>
      </c>
      <c r="B17" s="285">
        <v>586178.53600000008</v>
      </c>
      <c r="C17" s="285">
        <f>AVERAGE(B17:B21)</f>
        <v>567075.09120000002</v>
      </c>
      <c r="G17" s="278">
        <f>2000-A17</f>
        <v>63</v>
      </c>
    </row>
    <row r="18" spans="1:7" x14ac:dyDescent="0.25">
      <c r="A18" s="279">
        <v>1938</v>
      </c>
      <c r="B18" s="285">
        <v>578136.97400000005</v>
      </c>
      <c r="C18" s="285">
        <f>C17</f>
        <v>567075.09120000002</v>
      </c>
      <c r="G18" s="278">
        <f>2000-A18</f>
        <v>62</v>
      </c>
    </row>
    <row r="19" spans="1:7" x14ac:dyDescent="0.25">
      <c r="A19" s="279">
        <v>1939</v>
      </c>
      <c r="B19" s="285">
        <v>555609.19800000009</v>
      </c>
      <c r="C19" s="285">
        <f>C18</f>
        <v>567075.09120000002</v>
      </c>
      <c r="G19" s="278">
        <f>2000-A19</f>
        <v>61</v>
      </c>
    </row>
    <row r="20" spans="1:7" x14ac:dyDescent="0.25">
      <c r="A20" s="279">
        <v>1940</v>
      </c>
      <c r="B20" s="285">
        <v>555132.91800000006</v>
      </c>
      <c r="C20" s="285">
        <f>C19</f>
        <v>567075.09120000002</v>
      </c>
      <c r="G20" s="278">
        <f>2000-A20</f>
        <v>60</v>
      </c>
    </row>
    <row r="21" spans="1:7" x14ac:dyDescent="0.25">
      <c r="A21" s="279">
        <v>1941</v>
      </c>
      <c r="B21" s="285">
        <v>560317.82999999996</v>
      </c>
      <c r="C21" s="285">
        <f>C20</f>
        <v>567075.09120000002</v>
      </c>
      <c r="G21" s="278">
        <f>2000-A21</f>
        <v>59</v>
      </c>
    </row>
    <row r="22" spans="1:7" x14ac:dyDescent="0.25">
      <c r="A22" s="279">
        <v>1942</v>
      </c>
      <c r="B22" s="286">
        <v>560454.7620000001</v>
      </c>
      <c r="C22" s="285"/>
    </row>
    <row r="23" spans="1:7" x14ac:dyDescent="0.25">
      <c r="A23" s="279">
        <v>1943</v>
      </c>
      <c r="B23" s="285">
        <v>574203.15600000008</v>
      </c>
    </row>
    <row r="24" spans="1:7" x14ac:dyDescent="0.25">
      <c r="A24" s="279">
        <v>1944</v>
      </c>
      <c r="B24" s="285">
        <v>625448.65</v>
      </c>
    </row>
    <row r="25" spans="1:7" x14ac:dyDescent="0.25">
      <c r="A25" s="279">
        <v>1945</v>
      </c>
      <c r="B25" s="285">
        <v>672762.42999999993</v>
      </c>
    </row>
    <row r="26" spans="1:7" x14ac:dyDescent="0.25">
      <c r="A26" s="279">
        <v>1946</v>
      </c>
      <c r="B26" s="285">
        <v>715451.74399999995</v>
      </c>
    </row>
    <row r="27" spans="1:7" x14ac:dyDescent="0.25">
      <c r="A27" s="279">
        <v>1947</v>
      </c>
      <c r="B27" s="285">
        <v>774333.72600000002</v>
      </c>
    </row>
    <row r="28" spans="1:7" x14ac:dyDescent="0.25">
      <c r="A28" s="279">
        <v>1948</v>
      </c>
      <c r="B28" s="285">
        <v>825947.2</v>
      </c>
    </row>
    <row r="29" spans="1:7" x14ac:dyDescent="0.25">
      <c r="A29" s="279">
        <v>1949</v>
      </c>
      <c r="B29" s="285">
        <v>837829.79</v>
      </c>
    </row>
    <row r="30" spans="1:7" x14ac:dyDescent="0.25">
      <c r="A30" s="279">
        <v>1950</v>
      </c>
      <c r="B30" s="285">
        <v>844341.9800000001</v>
      </c>
    </row>
    <row r="31" spans="1:7" x14ac:dyDescent="0.25">
      <c r="A31" s="279">
        <v>1951</v>
      </c>
      <c r="B31" s="285">
        <v>840418.80200000014</v>
      </c>
    </row>
    <row r="32" spans="1:7" x14ac:dyDescent="0.25">
      <c r="A32" s="279">
        <v>1952</v>
      </c>
      <c r="B32" s="286">
        <v>829633.92800000007</v>
      </c>
      <c r="C32" s="279"/>
    </row>
    <row r="33" spans="1:9" x14ac:dyDescent="0.25">
      <c r="A33" s="279">
        <v>1953</v>
      </c>
      <c r="B33" s="286">
        <v>809430.87800000003</v>
      </c>
      <c r="C33" s="279"/>
    </row>
    <row r="34" spans="1:9" x14ac:dyDescent="0.25">
      <c r="A34" s="279">
        <v>1954</v>
      </c>
      <c r="B34" s="285">
        <v>804229.14399999997</v>
      </c>
      <c r="D34" s="286"/>
    </row>
    <row r="35" spans="1:9" x14ac:dyDescent="0.25">
      <c r="A35" s="279">
        <v>1955</v>
      </c>
      <c r="B35" s="285">
        <v>796041.68599999999</v>
      </c>
      <c r="D35" s="285"/>
    </row>
    <row r="36" spans="1:9" x14ac:dyDescent="0.25">
      <c r="A36" s="279">
        <v>1956</v>
      </c>
      <c r="B36" s="285">
        <v>796422.23599999992</v>
      </c>
      <c r="D36" s="285">
        <f>AVERAGE(B36:B40)</f>
        <v>810654.99439999997</v>
      </c>
      <c r="G36" s="278">
        <f>2019-A36</f>
        <v>63</v>
      </c>
    </row>
    <row r="37" spans="1:9" x14ac:dyDescent="0.25">
      <c r="A37" s="279">
        <v>1957</v>
      </c>
      <c r="B37" s="285">
        <v>794373.88199999998</v>
      </c>
      <c r="D37" s="285">
        <f>D36</f>
        <v>810654.99439999997</v>
      </c>
      <c r="G37" s="278">
        <f>2019-A37</f>
        <v>62</v>
      </c>
    </row>
    <row r="38" spans="1:9" x14ac:dyDescent="0.25">
      <c r="A38" s="279">
        <v>1958</v>
      </c>
      <c r="B38" s="285">
        <v>812947.85200000007</v>
      </c>
      <c r="D38" s="285">
        <f>D37</f>
        <v>810654.99439999997</v>
      </c>
      <c r="G38" s="278">
        <f>2019-A38</f>
        <v>61</v>
      </c>
    </row>
    <row r="39" spans="1:9" x14ac:dyDescent="0.25">
      <c r="A39" s="279">
        <v>1959</v>
      </c>
      <c r="B39" s="285">
        <v>817686.57000000007</v>
      </c>
      <c r="D39" s="285">
        <f>D38</f>
        <v>810654.99439999997</v>
      </c>
      <c r="G39" s="278">
        <f>2019-A39</f>
        <v>60</v>
      </c>
    </row>
    <row r="40" spans="1:9" x14ac:dyDescent="0.25">
      <c r="A40" s="279">
        <v>1960</v>
      </c>
      <c r="B40" s="285">
        <v>831844.43200000003</v>
      </c>
      <c r="D40" s="285">
        <f>D39</f>
        <v>810654.99439999997</v>
      </c>
      <c r="G40" s="278">
        <f>2019-A40</f>
        <v>59</v>
      </c>
    </row>
    <row r="41" spans="1:9" x14ac:dyDescent="0.25">
      <c r="A41" s="279">
        <v>1961</v>
      </c>
      <c r="B41" s="285">
        <v>844326.30799999996</v>
      </c>
      <c r="D41" s="285"/>
    </row>
    <row r="42" spans="1:9" x14ac:dyDescent="0.25">
      <c r="A42" s="279">
        <v>1962</v>
      </c>
      <c r="B42" s="285">
        <v>854220.79800000007</v>
      </c>
    </row>
    <row r="43" spans="1:9" x14ac:dyDescent="0.25">
      <c r="A43" s="279">
        <v>1963</v>
      </c>
      <c r="B43" s="285">
        <v>859743.34399999992</v>
      </c>
    </row>
    <row r="44" spans="1:9" x14ac:dyDescent="0.25">
      <c r="A44" s="279">
        <v>1964</v>
      </c>
      <c r="B44" s="285">
        <v>864318.31400000001</v>
      </c>
    </row>
    <row r="45" spans="1:9" x14ac:dyDescent="0.25">
      <c r="A45" s="279">
        <v>1965</v>
      </c>
      <c r="B45" s="285">
        <v>863979.09400000016</v>
      </c>
    </row>
    <row r="46" spans="1:9" x14ac:dyDescent="0.25">
      <c r="A46" s="279">
        <v>1966</v>
      </c>
      <c r="B46" s="285">
        <v>864186.97400000016</v>
      </c>
      <c r="I46" s="283"/>
    </row>
    <row r="47" spans="1:9" x14ac:dyDescent="0.25">
      <c r="A47" s="279">
        <v>1967</v>
      </c>
      <c r="B47" s="285">
        <v>864298.31200000015</v>
      </c>
      <c r="E47" s="285">
        <f>AVERAGE(B47:B51)</f>
        <v>864111.2668000001</v>
      </c>
      <c r="G47" s="278">
        <f>2030-A47</f>
        <v>63</v>
      </c>
    </row>
    <row r="48" spans="1:9" x14ac:dyDescent="0.25">
      <c r="A48" s="279">
        <v>1968</v>
      </c>
      <c r="B48" s="285">
        <v>858293.97600000002</v>
      </c>
      <c r="E48" s="285">
        <f>E47</f>
        <v>864111.2668000001</v>
      </c>
      <c r="G48" s="278">
        <f>2030-A48</f>
        <v>62</v>
      </c>
    </row>
    <row r="49" spans="1:7" x14ac:dyDescent="0.25">
      <c r="A49" s="279">
        <v>1969</v>
      </c>
      <c r="B49" s="285">
        <v>865224.95799999998</v>
      </c>
      <c r="E49" s="285">
        <f>E48</f>
        <v>864111.2668000001</v>
      </c>
      <c r="G49" s="278">
        <f>2030-A49</f>
        <v>61</v>
      </c>
    </row>
    <row r="50" spans="1:7" x14ac:dyDescent="0.25">
      <c r="A50" s="279">
        <v>1970</v>
      </c>
      <c r="B50" s="285">
        <v>866357.60800000001</v>
      </c>
      <c r="E50" s="285">
        <f>E49</f>
        <v>864111.2668000001</v>
      </c>
      <c r="G50" s="278">
        <f>2030-A50</f>
        <v>60</v>
      </c>
    </row>
    <row r="51" spans="1:7" x14ac:dyDescent="0.25">
      <c r="A51" s="279">
        <v>1971</v>
      </c>
      <c r="B51" s="285">
        <v>866381.4800000001</v>
      </c>
      <c r="E51" s="285">
        <f>E50</f>
        <v>864111.2668000001</v>
      </c>
      <c r="G51" s="278">
        <f>2030-A51</f>
        <v>59</v>
      </c>
    </row>
    <row r="52" spans="1:7" x14ac:dyDescent="0.25">
      <c r="A52" s="279">
        <v>1972</v>
      </c>
      <c r="B52" s="286">
        <v>860655.58400000003</v>
      </c>
      <c r="C52" s="279"/>
      <c r="D52" s="279"/>
      <c r="E52" s="286"/>
    </row>
    <row r="53" spans="1:7" x14ac:dyDescent="0.25">
      <c r="A53" s="279">
        <v>1973</v>
      </c>
      <c r="B53" s="285">
        <v>845273.31400000001</v>
      </c>
    </row>
    <row r="54" spans="1:7" x14ac:dyDescent="0.25">
      <c r="A54" s="279">
        <v>1974</v>
      </c>
      <c r="B54" s="285">
        <v>823694.6</v>
      </c>
    </row>
    <row r="55" spans="1:7" x14ac:dyDescent="0.25">
      <c r="A55" s="279">
        <v>1975</v>
      </c>
      <c r="B55" s="285">
        <v>811262.38399999996</v>
      </c>
    </row>
    <row r="56" spans="1:7" x14ac:dyDescent="0.25">
      <c r="A56" s="279">
        <v>1976</v>
      </c>
      <c r="B56" s="285">
        <v>800624.92999999993</v>
      </c>
    </row>
    <row r="57" spans="1:7" x14ac:dyDescent="0.25">
      <c r="A57" s="279">
        <v>1977</v>
      </c>
      <c r="B57" s="285">
        <v>790993.01399999997</v>
      </c>
      <c r="F57" s="285">
        <f>AVERAGE(B57:B61)</f>
        <v>802615.49040000001</v>
      </c>
      <c r="G57" s="278">
        <f>2040-A57</f>
        <v>63</v>
      </c>
    </row>
    <row r="58" spans="1:7" x14ac:dyDescent="0.25">
      <c r="A58" s="279">
        <v>1978</v>
      </c>
      <c r="B58" s="285">
        <v>802020.08</v>
      </c>
      <c r="F58" s="285">
        <f>F57</f>
        <v>802615.49040000001</v>
      </c>
      <c r="G58" s="278">
        <f>2040-A58</f>
        <v>62</v>
      </c>
    </row>
    <row r="59" spans="1:7" x14ac:dyDescent="0.25">
      <c r="A59" s="279">
        <v>1979</v>
      </c>
      <c r="B59" s="285">
        <v>806487.84199999995</v>
      </c>
      <c r="F59" s="285">
        <f>F58</f>
        <v>802615.49040000001</v>
      </c>
      <c r="G59" s="278">
        <f>2040-A59</f>
        <v>61</v>
      </c>
    </row>
    <row r="60" spans="1:7" x14ac:dyDescent="0.25">
      <c r="A60" s="279">
        <v>1980</v>
      </c>
      <c r="B60" s="285">
        <v>809242.12600000005</v>
      </c>
      <c r="F60" s="285">
        <f>F59</f>
        <v>802615.49040000001</v>
      </c>
      <c r="G60" s="278">
        <f>2040-A60</f>
        <v>60</v>
      </c>
    </row>
    <row r="61" spans="1:7" x14ac:dyDescent="0.25">
      <c r="A61" s="279">
        <v>1981</v>
      </c>
      <c r="B61" s="285">
        <v>804334.39</v>
      </c>
      <c r="F61" s="285">
        <f>F60</f>
        <v>802615.49040000001</v>
      </c>
      <c r="G61" s="278">
        <f>2040-A61</f>
        <v>59</v>
      </c>
    </row>
    <row r="62" spans="1:7" x14ac:dyDescent="0.25">
      <c r="A62" s="279">
        <v>1982</v>
      </c>
      <c r="B62" s="286">
        <v>805824.19600000011</v>
      </c>
      <c r="C62" s="279"/>
      <c r="D62" s="279"/>
      <c r="E62" s="279"/>
      <c r="F62" s="286"/>
    </row>
    <row r="63" spans="1:7" x14ac:dyDescent="0.25">
      <c r="A63" s="279">
        <v>1983</v>
      </c>
      <c r="B63" s="285">
        <v>790375.76600000006</v>
      </c>
    </row>
    <row r="64" spans="1:7" x14ac:dyDescent="0.25">
      <c r="A64" s="279">
        <v>1984</v>
      </c>
      <c r="B64" s="285">
        <v>780841.64799999993</v>
      </c>
    </row>
    <row r="65" spans="1:7" x14ac:dyDescent="0.25">
      <c r="A65" s="279">
        <v>1985</v>
      </c>
      <c r="B65" s="285">
        <v>769897.22600000002</v>
      </c>
    </row>
    <row r="66" spans="1:7" x14ac:dyDescent="0.25">
      <c r="A66" s="279">
        <v>1986</v>
      </c>
      <c r="B66" s="285">
        <v>766342.924</v>
      </c>
    </row>
    <row r="67" spans="1:7" x14ac:dyDescent="0.25">
      <c r="A67" s="279">
        <v>1987</v>
      </c>
      <c r="B67" s="285">
        <v>761982.61399999994</v>
      </c>
    </row>
    <row r="68" spans="1:7" x14ac:dyDescent="0.25">
      <c r="A68" s="279">
        <v>1988</v>
      </c>
      <c r="B68" s="285">
        <v>751168.70600000001</v>
      </c>
    </row>
    <row r="69" spans="1:7" x14ac:dyDescent="0.25">
      <c r="A69" s="279">
        <v>1989</v>
      </c>
      <c r="B69" s="285">
        <v>746696.33</v>
      </c>
    </row>
    <row r="70" spans="1:7" x14ac:dyDescent="0.25">
      <c r="A70" s="279">
        <v>1990</v>
      </c>
      <c r="B70" s="285">
        <v>731510.07199999993</v>
      </c>
    </row>
    <row r="71" spans="1:7" x14ac:dyDescent="0.25">
      <c r="A71" s="279">
        <v>1991</v>
      </c>
      <c r="B71" s="285">
        <v>707365.06400000001</v>
      </c>
    </row>
    <row r="72" spans="1:7" x14ac:dyDescent="0.25">
      <c r="A72" s="279">
        <v>1992</v>
      </c>
      <c r="B72" s="285">
        <v>683082.45199999993</v>
      </c>
    </row>
    <row r="73" spans="1:7" x14ac:dyDescent="0.25">
      <c r="A73" s="279">
        <v>1993</v>
      </c>
      <c r="B73" s="285">
        <v>683798.63000000012</v>
      </c>
    </row>
    <row r="74" spans="1:7" x14ac:dyDescent="0.25">
      <c r="A74" s="279">
        <v>1994</v>
      </c>
      <c r="B74" s="285">
        <v>686681.15599999996</v>
      </c>
      <c r="F74" s="285">
        <f>AVERAGE(B74:B78)</f>
        <v>716875.01359999995</v>
      </c>
      <c r="G74" s="278">
        <f>2019-A74</f>
        <v>25</v>
      </c>
    </row>
    <row r="75" spans="1:7" x14ac:dyDescent="0.25">
      <c r="A75" s="279">
        <v>1995</v>
      </c>
      <c r="B75" s="285">
        <v>694667.45400000014</v>
      </c>
      <c r="F75" s="285">
        <f>F74</f>
        <v>716875.01359999995</v>
      </c>
      <c r="G75" s="278">
        <f>2019-A75</f>
        <v>24</v>
      </c>
    </row>
    <row r="76" spans="1:7" x14ac:dyDescent="0.25">
      <c r="A76" s="279">
        <v>1996</v>
      </c>
      <c r="B76" s="285">
        <v>715616.84</v>
      </c>
      <c r="F76" s="285">
        <f>F75</f>
        <v>716875.01359999995</v>
      </c>
      <c r="G76" s="278">
        <f>2019-A76</f>
        <v>23</v>
      </c>
    </row>
    <row r="77" spans="1:7" x14ac:dyDescent="0.25">
      <c r="A77" s="279">
        <v>1997</v>
      </c>
      <c r="B77" s="285">
        <v>735705.674</v>
      </c>
      <c r="F77" s="285">
        <f>F76</f>
        <v>716875.01359999995</v>
      </c>
      <c r="G77" s="278">
        <f>2019-A77</f>
        <v>22</v>
      </c>
    </row>
    <row r="78" spans="1:7" x14ac:dyDescent="0.25">
      <c r="A78" s="279">
        <v>1998</v>
      </c>
      <c r="B78" s="285">
        <v>751703.9439999999</v>
      </c>
      <c r="F78" s="285">
        <f>F77</f>
        <v>716875.01359999995</v>
      </c>
      <c r="G78" s="278">
        <f>2019-A78</f>
        <v>21</v>
      </c>
    </row>
    <row r="79" spans="1:7" x14ac:dyDescent="0.25">
      <c r="A79" s="279">
        <v>1999</v>
      </c>
      <c r="B79" s="285">
        <v>756282.15749999997</v>
      </c>
      <c r="F79" s="285"/>
    </row>
    <row r="80" spans="1:7" x14ac:dyDescent="0.25">
      <c r="A80" s="279">
        <v>2000</v>
      </c>
      <c r="B80" s="285">
        <v>761234.69333333336</v>
      </c>
    </row>
    <row r="81" spans="1:7" x14ac:dyDescent="0.25">
      <c r="A81" s="279">
        <v>2001</v>
      </c>
      <c r="B81" s="285">
        <v>762722.4</v>
      </c>
    </row>
    <row r="82" spans="1:7" x14ac:dyDescent="0.25">
      <c r="A82" s="279">
        <v>2002</v>
      </c>
      <c r="B82" s="285">
        <v>767327.4</v>
      </c>
    </row>
    <row r="83" spans="1:7" x14ac:dyDescent="0.25">
      <c r="A83" s="279">
        <v>2003</v>
      </c>
      <c r="B83" s="285">
        <v>767242</v>
      </c>
    </row>
    <row r="84" spans="1:7" x14ac:dyDescent="0.25">
      <c r="A84" s="279">
        <v>2004</v>
      </c>
      <c r="B84" s="285">
        <v>772432.2</v>
      </c>
    </row>
    <row r="85" spans="1:7" x14ac:dyDescent="0.25">
      <c r="A85" s="279">
        <v>2005</v>
      </c>
      <c r="B85" s="285">
        <v>777303.2</v>
      </c>
      <c r="F85" s="285">
        <f>AVERAGE(B85:B89)</f>
        <v>787982</v>
      </c>
      <c r="G85" s="278">
        <f>2030-A85</f>
        <v>25</v>
      </c>
    </row>
    <row r="86" spans="1:7" x14ac:dyDescent="0.25">
      <c r="A86" s="279">
        <v>2006</v>
      </c>
      <c r="B86" s="285">
        <v>784219.2</v>
      </c>
      <c r="F86" s="285">
        <f>F85</f>
        <v>787982</v>
      </c>
      <c r="G86" s="278">
        <f>2030-A86</f>
        <v>24</v>
      </c>
    </row>
    <row r="87" spans="1:7" x14ac:dyDescent="0.25">
      <c r="A87" s="279">
        <v>2007</v>
      </c>
      <c r="B87" s="285">
        <v>789340</v>
      </c>
      <c r="F87" s="285">
        <f>F86</f>
        <v>787982</v>
      </c>
      <c r="G87" s="278">
        <f>2030-A87</f>
        <v>23</v>
      </c>
    </row>
    <row r="88" spans="1:7" x14ac:dyDescent="0.25">
      <c r="A88" s="279">
        <v>2008</v>
      </c>
      <c r="B88" s="285">
        <v>794913.8</v>
      </c>
      <c r="F88" s="285">
        <f>F87</f>
        <v>787982</v>
      </c>
      <c r="G88" s="278">
        <f>2030-A88</f>
        <v>22</v>
      </c>
    </row>
    <row r="89" spans="1:7" x14ac:dyDescent="0.25">
      <c r="A89" s="279">
        <v>2009</v>
      </c>
      <c r="B89" s="285">
        <v>794133.8</v>
      </c>
      <c r="F89" s="285">
        <f>F88</f>
        <v>787982</v>
      </c>
      <c r="G89" s="278">
        <f>2030-A89</f>
        <v>21</v>
      </c>
    </row>
    <row r="90" spans="1:7" x14ac:dyDescent="0.25">
      <c r="A90" s="279">
        <v>2010</v>
      </c>
      <c r="B90" s="285">
        <v>794994.8</v>
      </c>
    </row>
    <row r="91" spans="1:7" x14ac:dyDescent="0.25">
      <c r="A91" s="279">
        <v>2011</v>
      </c>
      <c r="B91" s="285">
        <v>792110.2</v>
      </c>
    </row>
    <row r="92" spans="1:7" x14ac:dyDescent="0.25">
      <c r="A92" s="279">
        <v>2012</v>
      </c>
      <c r="B92" s="285">
        <v>789659.6</v>
      </c>
    </row>
    <row r="93" spans="1:7" x14ac:dyDescent="0.25">
      <c r="A93" s="279">
        <v>2013</v>
      </c>
      <c r="B93" s="285">
        <v>781299</v>
      </c>
    </row>
    <row r="94" spans="1:7" x14ac:dyDescent="0.25">
      <c r="A94" s="279">
        <v>2014</v>
      </c>
      <c r="B94" s="285">
        <v>771639.2</v>
      </c>
    </row>
    <row r="95" spans="1:7" x14ac:dyDescent="0.25">
      <c r="A95" s="279">
        <v>2015</v>
      </c>
      <c r="B95" s="285">
        <v>759629.6</v>
      </c>
    </row>
    <row r="96" spans="1:7" x14ac:dyDescent="0.25">
      <c r="A96" s="279">
        <v>2016</v>
      </c>
      <c r="B96" s="285">
        <v>754131.75</v>
      </c>
    </row>
    <row r="97" spans="1:2" x14ac:dyDescent="0.25">
      <c r="A97" s="279">
        <v>2017</v>
      </c>
      <c r="B97" s="285">
        <v>745120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25" zoomScale="90" zoomScaleNormal="90" workbookViewId="0">
      <selection activeCell="B17" sqref="B17"/>
    </sheetView>
  </sheetViews>
  <sheetFormatPr baseColWidth="10" defaultRowHeight="15" x14ac:dyDescent="0.25"/>
  <cols>
    <col min="2" max="2" width="85.42578125" bestFit="1" customWidth="1"/>
  </cols>
  <sheetData>
    <row r="1" spans="1:7" ht="15.75" x14ac:dyDescent="0.25">
      <c r="A1" s="276" t="s">
        <v>322</v>
      </c>
    </row>
    <row r="2" spans="1:7" x14ac:dyDescent="0.25">
      <c r="C2" t="s">
        <v>323</v>
      </c>
      <c r="D2" t="s">
        <v>324</v>
      </c>
    </row>
    <row r="3" spans="1:7" x14ac:dyDescent="0.25">
      <c r="B3" t="s">
        <v>262</v>
      </c>
      <c r="C3" s="236">
        <v>0.35674611492701136</v>
      </c>
      <c r="D3" s="81">
        <v>232.74902000000003</v>
      </c>
      <c r="E3" s="61">
        <v>0.6</v>
      </c>
      <c r="G3" s="81"/>
    </row>
    <row r="4" spans="1:7" x14ac:dyDescent="0.25">
      <c r="B4" t="s">
        <v>254</v>
      </c>
      <c r="C4" s="236">
        <v>0.35859613557761638</v>
      </c>
      <c r="D4" s="81">
        <v>43.729960000000005</v>
      </c>
      <c r="E4" s="61">
        <f t="shared" ref="E4:E17" si="0">E3</f>
        <v>0.6</v>
      </c>
      <c r="G4" s="81"/>
    </row>
    <row r="5" spans="1:7" x14ac:dyDescent="0.25">
      <c r="B5" t="s">
        <v>317</v>
      </c>
      <c r="C5" s="236">
        <v>0.36126503727118398</v>
      </c>
      <c r="D5" s="81">
        <v>462.45078000000001</v>
      </c>
      <c r="E5" s="61">
        <f t="shared" si="0"/>
        <v>0.6</v>
      </c>
      <c r="G5" s="81"/>
    </row>
    <row r="6" spans="1:7" x14ac:dyDescent="0.25">
      <c r="B6" t="s">
        <v>273</v>
      </c>
      <c r="C6" s="236">
        <v>0.36379135593013806</v>
      </c>
      <c r="D6" s="81">
        <v>17.530829999999998</v>
      </c>
      <c r="E6" s="61">
        <f t="shared" si="0"/>
        <v>0.6</v>
      </c>
      <c r="G6" s="81"/>
    </row>
    <row r="7" spans="1:7" x14ac:dyDescent="0.25">
      <c r="B7" t="s">
        <v>325</v>
      </c>
      <c r="C7" s="236">
        <v>0.3644817224971969</v>
      </c>
      <c r="D7" s="81">
        <v>153.83339999999995</v>
      </c>
      <c r="E7" s="61">
        <f t="shared" si="0"/>
        <v>0.6</v>
      </c>
      <c r="G7" s="81"/>
    </row>
    <row r="8" spans="1:7" x14ac:dyDescent="0.25">
      <c r="B8" t="s">
        <v>260</v>
      </c>
      <c r="C8" s="236">
        <v>0.36542084103114703</v>
      </c>
      <c r="D8" s="81">
        <v>138.44276000000002</v>
      </c>
      <c r="E8" s="61">
        <f t="shared" si="0"/>
        <v>0.6</v>
      </c>
      <c r="G8" s="81"/>
    </row>
    <row r="9" spans="1:7" x14ac:dyDescent="0.25">
      <c r="B9" t="s">
        <v>242</v>
      </c>
      <c r="C9" s="236">
        <v>0.37257390432416537</v>
      </c>
      <c r="D9" s="81">
        <v>207.2268</v>
      </c>
      <c r="E9" s="61">
        <f t="shared" si="0"/>
        <v>0.6</v>
      </c>
      <c r="G9" s="81"/>
    </row>
    <row r="10" spans="1:7" x14ac:dyDescent="0.25">
      <c r="B10" t="s">
        <v>326</v>
      </c>
      <c r="C10" s="236">
        <v>0.3748994873831793</v>
      </c>
      <c r="D10" s="81">
        <v>75.699040000000011</v>
      </c>
      <c r="E10" s="61">
        <f t="shared" si="0"/>
        <v>0.6</v>
      </c>
      <c r="G10" s="81"/>
    </row>
    <row r="11" spans="1:7" x14ac:dyDescent="0.25">
      <c r="B11" t="s">
        <v>250</v>
      </c>
      <c r="C11" s="236">
        <v>0.37783993224829315</v>
      </c>
      <c r="D11" s="81">
        <v>39.551130000000008</v>
      </c>
      <c r="E11" s="61">
        <f t="shared" si="0"/>
        <v>0.6</v>
      </c>
      <c r="G11" s="81"/>
    </row>
    <row r="12" spans="1:7" x14ac:dyDescent="0.25">
      <c r="B12" t="s">
        <v>327</v>
      </c>
      <c r="C12" s="236">
        <v>0.38466918264573541</v>
      </c>
      <c r="D12" s="81">
        <v>153.22708000000003</v>
      </c>
      <c r="E12" s="61">
        <f t="shared" si="0"/>
        <v>0.6</v>
      </c>
      <c r="G12" s="81"/>
    </row>
    <row r="13" spans="1:7" x14ac:dyDescent="0.25">
      <c r="B13" t="s">
        <v>255</v>
      </c>
      <c r="C13" s="236">
        <v>0.40371099640465613</v>
      </c>
      <c r="D13" s="81">
        <v>181.65448999999998</v>
      </c>
      <c r="E13" s="61">
        <f t="shared" si="0"/>
        <v>0.6</v>
      </c>
      <c r="G13" s="81"/>
    </row>
    <row r="14" spans="1:7" x14ac:dyDescent="0.25">
      <c r="B14" t="s">
        <v>328</v>
      </c>
      <c r="C14" s="236">
        <v>0.40694382715925304</v>
      </c>
      <c r="D14" s="81">
        <v>11.203519999999999</v>
      </c>
      <c r="E14" s="61">
        <f t="shared" si="0"/>
        <v>0.6</v>
      </c>
      <c r="G14" s="81"/>
    </row>
    <row r="15" spans="1:7" x14ac:dyDescent="0.25">
      <c r="B15" t="s">
        <v>256</v>
      </c>
      <c r="C15" s="236">
        <v>0.41323169860565773</v>
      </c>
      <c r="D15" s="81">
        <v>56.511490000000002</v>
      </c>
      <c r="E15" s="61">
        <f t="shared" si="0"/>
        <v>0.6</v>
      </c>
      <c r="G15" s="81"/>
    </row>
    <row r="16" spans="1:7" x14ac:dyDescent="0.25">
      <c r="B16" t="s">
        <v>329</v>
      </c>
      <c r="C16" s="236">
        <v>0.45375182459795182</v>
      </c>
      <c r="D16" s="81">
        <v>75.361720000000005</v>
      </c>
      <c r="E16" s="61">
        <f t="shared" si="0"/>
        <v>0.6</v>
      </c>
      <c r="G16" s="81"/>
    </row>
    <row r="17" spans="1:7" x14ac:dyDescent="0.25">
      <c r="B17" t="s">
        <v>279</v>
      </c>
      <c r="C17" s="236">
        <v>0.49047105445324002</v>
      </c>
      <c r="D17" s="81">
        <v>24.356860000000005</v>
      </c>
      <c r="E17" s="61">
        <f t="shared" si="0"/>
        <v>0.6</v>
      </c>
      <c r="G17" s="81"/>
    </row>
    <row r="18" spans="1:7" x14ac:dyDescent="0.25">
      <c r="C18" s="171"/>
      <c r="D18" s="235"/>
    </row>
    <row r="19" spans="1:7" x14ac:dyDescent="0.25">
      <c r="C19" s="171"/>
      <c r="D19" s="235"/>
    </row>
    <row r="20" spans="1:7" x14ac:dyDescent="0.25">
      <c r="C20" s="171"/>
      <c r="D20" s="235"/>
    </row>
    <row r="21" spans="1:7" x14ac:dyDescent="0.25">
      <c r="C21" s="171"/>
      <c r="D21" s="235"/>
    </row>
    <row r="22" spans="1:7" x14ac:dyDescent="0.25">
      <c r="C22" s="171"/>
      <c r="D22" s="235"/>
    </row>
    <row r="23" spans="1:7" x14ac:dyDescent="0.25">
      <c r="C23" s="213"/>
      <c r="D23" s="235"/>
    </row>
    <row r="29" spans="1:7" x14ac:dyDescent="0.25">
      <c r="A29" s="85"/>
    </row>
    <row r="30" spans="1:7" x14ac:dyDescent="0.25">
      <c r="A30" s="85"/>
    </row>
    <row r="31" spans="1:7" x14ac:dyDescent="0.25">
      <c r="A31" s="85"/>
    </row>
    <row r="32" spans="1:7" x14ac:dyDescent="0.25">
      <c r="A32" s="85"/>
    </row>
    <row r="33" spans="1:1" x14ac:dyDescent="0.25">
      <c r="A33" s="85"/>
    </row>
    <row r="34" spans="1:1" x14ac:dyDescent="0.25">
      <c r="A34" s="85"/>
    </row>
    <row r="35" spans="1:1" x14ac:dyDescent="0.25">
      <c r="A35" s="85"/>
    </row>
    <row r="36" spans="1:1" x14ac:dyDescent="0.25">
      <c r="A36" s="85"/>
    </row>
    <row r="37" spans="1:1" x14ac:dyDescent="0.25">
      <c r="A37" s="85"/>
    </row>
    <row r="38" spans="1:1" x14ac:dyDescent="0.25">
      <c r="A38" s="85"/>
    </row>
    <row r="39" spans="1:1" x14ac:dyDescent="0.25">
      <c r="A39" s="85"/>
    </row>
    <row r="40" spans="1:1" x14ac:dyDescent="0.25">
      <c r="A40" s="85"/>
    </row>
    <row r="41" spans="1:1" x14ac:dyDescent="0.25">
      <c r="A41" s="85"/>
    </row>
    <row r="42" spans="1:1" x14ac:dyDescent="0.25">
      <c r="A42" s="85"/>
    </row>
    <row r="43" spans="1:1" x14ac:dyDescent="0.25">
      <c r="A43" s="85"/>
    </row>
    <row r="44" spans="1:1" x14ac:dyDescent="0.25">
      <c r="A44" s="85"/>
    </row>
    <row r="45" spans="1:1" x14ac:dyDescent="0.25">
      <c r="A45" s="85"/>
    </row>
    <row r="46" spans="1:1" x14ac:dyDescent="0.25">
      <c r="A46" s="85"/>
    </row>
    <row r="47" spans="1:1" x14ac:dyDescent="0.25">
      <c r="A47" s="85"/>
    </row>
    <row r="48" spans="1:1" x14ac:dyDescent="0.25">
      <c r="A48" s="85"/>
    </row>
    <row r="49" spans="1:1" x14ac:dyDescent="0.25">
      <c r="A49" s="85"/>
    </row>
    <row r="50" spans="1:1" x14ac:dyDescent="0.25">
      <c r="A50" s="85"/>
    </row>
    <row r="51" spans="1:1" x14ac:dyDescent="0.25">
      <c r="A51" s="85"/>
    </row>
    <row r="52" spans="1:1" x14ac:dyDescent="0.25">
      <c r="A52" s="85"/>
    </row>
    <row r="53" spans="1:1" x14ac:dyDescent="0.25">
      <c r="A53" s="85"/>
    </row>
    <row r="54" spans="1:1" x14ac:dyDescent="0.25">
      <c r="A54" s="85"/>
    </row>
    <row r="55" spans="1:1" x14ac:dyDescent="0.25">
      <c r="A55" s="85"/>
    </row>
    <row r="56" spans="1:1" x14ac:dyDescent="0.25">
      <c r="A56" s="85"/>
    </row>
    <row r="57" spans="1:1" x14ac:dyDescent="0.25">
      <c r="A57" s="85"/>
    </row>
    <row r="58" spans="1:1" x14ac:dyDescent="0.25">
      <c r="A58" s="85"/>
    </row>
    <row r="59" spans="1:1" x14ac:dyDescent="0.25">
      <c r="A59" s="85"/>
    </row>
    <row r="60" spans="1:1" x14ac:dyDescent="0.25">
      <c r="A60" s="85"/>
    </row>
    <row r="61" spans="1:1" x14ac:dyDescent="0.25">
      <c r="A61" s="85"/>
    </row>
    <row r="62" spans="1:1" x14ac:dyDescent="0.25">
      <c r="A62" s="85"/>
    </row>
    <row r="63" spans="1:1" x14ac:dyDescent="0.25">
      <c r="A63" s="85"/>
    </row>
    <row r="64" spans="1:1" x14ac:dyDescent="0.25">
      <c r="A64" s="85"/>
    </row>
    <row r="66" spans="3:4" x14ac:dyDescent="0.25">
      <c r="C66" s="171"/>
      <c r="D66" s="235"/>
    </row>
    <row r="67" spans="3:4" x14ac:dyDescent="0.25">
      <c r="C67" s="171"/>
      <c r="D67" s="235"/>
    </row>
    <row r="68" spans="3:4" x14ac:dyDescent="0.25">
      <c r="C68" s="171"/>
      <c r="D68" s="235"/>
    </row>
    <row r="69" spans="3:4" x14ac:dyDescent="0.25">
      <c r="C69" s="171"/>
      <c r="D69" s="235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15" zoomScale="80" zoomScaleNormal="80" workbookViewId="0">
      <selection activeCell="D54" sqref="D54"/>
    </sheetView>
  </sheetViews>
  <sheetFormatPr baseColWidth="10" defaultRowHeight="15" x14ac:dyDescent="0.25"/>
  <cols>
    <col min="2" max="2" width="61" bestFit="1" customWidth="1"/>
  </cols>
  <sheetData>
    <row r="1" spans="1:9" ht="15.75" x14ac:dyDescent="0.25">
      <c r="A1" s="276" t="s">
        <v>330</v>
      </c>
    </row>
    <row r="2" spans="1:9" x14ac:dyDescent="0.25">
      <c r="C2" s="171"/>
      <c r="D2" t="s">
        <v>230</v>
      </c>
      <c r="G2" s="85"/>
      <c r="H2" s="85"/>
      <c r="I2" s="85"/>
    </row>
    <row r="3" spans="1:9" x14ac:dyDescent="0.25">
      <c r="B3" t="s">
        <v>331</v>
      </c>
      <c r="C3" s="171">
        <v>0.16131938617726177</v>
      </c>
      <c r="D3" s="81">
        <v>36.723009999999995</v>
      </c>
      <c r="E3" s="287">
        <v>0.25</v>
      </c>
      <c r="F3" s="85"/>
    </row>
    <row r="4" spans="1:9" x14ac:dyDescent="0.25">
      <c r="B4" t="s">
        <v>332</v>
      </c>
      <c r="C4" s="171">
        <v>0.1633032219771178</v>
      </c>
      <c r="D4" s="81">
        <v>16.82188</v>
      </c>
      <c r="E4" s="287">
        <f>E3</f>
        <v>0.25</v>
      </c>
      <c r="F4" s="85"/>
    </row>
    <row r="5" spans="1:9" x14ac:dyDescent="0.25">
      <c r="B5" t="s">
        <v>333</v>
      </c>
      <c r="C5" s="171">
        <v>0.16370880185362763</v>
      </c>
      <c r="D5" s="81">
        <v>33.332339999999995</v>
      </c>
      <c r="E5" s="287">
        <f t="shared" ref="E5:E17" si="0">E4</f>
        <v>0.25</v>
      </c>
      <c r="F5" s="85"/>
    </row>
    <row r="6" spans="1:9" x14ac:dyDescent="0.25">
      <c r="B6" t="s">
        <v>238</v>
      </c>
      <c r="C6" s="171">
        <v>0.16785483574514554</v>
      </c>
      <c r="D6" s="81">
        <v>32.132439999999995</v>
      </c>
      <c r="E6" s="287">
        <f t="shared" si="0"/>
        <v>0.25</v>
      </c>
      <c r="F6" s="85"/>
    </row>
    <row r="7" spans="1:9" x14ac:dyDescent="0.25">
      <c r="B7" t="s">
        <v>334</v>
      </c>
      <c r="C7" s="171">
        <v>0.16977661194802079</v>
      </c>
      <c r="D7" s="81">
        <v>69.92765</v>
      </c>
      <c r="E7" s="287">
        <f t="shared" si="0"/>
        <v>0.25</v>
      </c>
      <c r="F7" s="85"/>
    </row>
    <row r="8" spans="1:9" x14ac:dyDescent="0.25">
      <c r="B8" t="s">
        <v>246</v>
      </c>
      <c r="C8" s="171">
        <v>0.17245145611457144</v>
      </c>
      <c r="D8" s="81">
        <v>75.404929999999993</v>
      </c>
      <c r="E8" s="287">
        <f t="shared" si="0"/>
        <v>0.25</v>
      </c>
      <c r="F8" s="85"/>
    </row>
    <row r="9" spans="1:9" x14ac:dyDescent="0.25">
      <c r="B9" t="s">
        <v>335</v>
      </c>
      <c r="C9" s="171">
        <v>0.17576566599443524</v>
      </c>
      <c r="D9" s="81">
        <v>43.903349999999989</v>
      </c>
      <c r="E9" s="287">
        <f t="shared" si="0"/>
        <v>0.25</v>
      </c>
      <c r="F9" s="85"/>
    </row>
    <row r="10" spans="1:9" x14ac:dyDescent="0.25">
      <c r="B10" t="s">
        <v>311</v>
      </c>
      <c r="C10" s="171">
        <v>0.19256935452224666</v>
      </c>
      <c r="D10" s="81">
        <v>166.83392999999998</v>
      </c>
      <c r="E10" s="287">
        <f t="shared" si="0"/>
        <v>0.25</v>
      </c>
      <c r="F10" s="85"/>
    </row>
    <row r="11" spans="1:9" x14ac:dyDescent="0.25">
      <c r="B11" t="s">
        <v>313</v>
      </c>
      <c r="C11" s="171">
        <v>0.19381543363228371</v>
      </c>
      <c r="D11" s="81">
        <v>81.304749999999984</v>
      </c>
      <c r="E11" s="287">
        <f t="shared" si="0"/>
        <v>0.25</v>
      </c>
      <c r="F11" s="85"/>
    </row>
    <row r="12" spans="1:9" x14ac:dyDescent="0.25">
      <c r="B12" t="s">
        <v>336</v>
      </c>
      <c r="C12" s="171">
        <v>0.19574899747394434</v>
      </c>
      <c r="D12" s="81">
        <v>34.311590000000002</v>
      </c>
      <c r="E12" s="287">
        <f t="shared" si="0"/>
        <v>0.25</v>
      </c>
      <c r="F12" s="85"/>
    </row>
    <row r="13" spans="1:9" x14ac:dyDescent="0.25">
      <c r="B13" t="s">
        <v>337</v>
      </c>
      <c r="C13" s="171">
        <v>0.197194989731315</v>
      </c>
      <c r="D13" s="81">
        <v>8.5918700000000001</v>
      </c>
      <c r="E13" s="287">
        <f t="shared" si="0"/>
        <v>0.25</v>
      </c>
      <c r="F13" s="85"/>
    </row>
    <row r="14" spans="1:9" x14ac:dyDescent="0.25">
      <c r="B14" t="s">
        <v>236</v>
      </c>
      <c r="C14" s="171">
        <v>0.20170252038127512</v>
      </c>
      <c r="D14" s="288">
        <v>79.042730000000006</v>
      </c>
      <c r="E14" s="287">
        <f t="shared" si="0"/>
        <v>0.25</v>
      </c>
      <c r="F14" s="85"/>
    </row>
    <row r="15" spans="1:9" x14ac:dyDescent="0.25">
      <c r="B15" t="s">
        <v>338</v>
      </c>
      <c r="C15" s="171">
        <v>0.20259584674376954</v>
      </c>
      <c r="D15" s="288">
        <v>23.999499999999998</v>
      </c>
      <c r="E15" s="287">
        <f t="shared" si="0"/>
        <v>0.25</v>
      </c>
      <c r="F15" s="85"/>
    </row>
    <row r="16" spans="1:9" x14ac:dyDescent="0.25">
      <c r="B16" t="s">
        <v>291</v>
      </c>
      <c r="C16" s="171">
        <v>0.20370702901123891</v>
      </c>
      <c r="D16" s="288">
        <v>5.8573199999999996</v>
      </c>
      <c r="E16" s="287">
        <f t="shared" si="0"/>
        <v>0.25</v>
      </c>
      <c r="F16" s="85"/>
    </row>
    <row r="17" spans="2:6" x14ac:dyDescent="0.25">
      <c r="B17" t="s">
        <v>232</v>
      </c>
      <c r="C17" s="171">
        <v>0.20621457084432121</v>
      </c>
      <c r="D17" s="288">
        <v>89.246760000000009</v>
      </c>
      <c r="E17" s="287">
        <f t="shared" si="0"/>
        <v>0.25</v>
      </c>
      <c r="F17" s="85"/>
    </row>
    <row r="18" spans="2:6" x14ac:dyDescent="0.25">
      <c r="D18" s="235"/>
      <c r="F18" s="85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topLeftCell="C1" zoomScale="130" zoomScaleNormal="130" workbookViewId="0">
      <selection activeCell="I21" sqref="I21"/>
    </sheetView>
  </sheetViews>
  <sheetFormatPr baseColWidth="10" defaultRowHeight="15" x14ac:dyDescent="0.25"/>
  <cols>
    <col min="2" max="2" width="17.28515625" customWidth="1"/>
    <col min="3" max="3" width="13.5703125" bestFit="1" customWidth="1"/>
  </cols>
  <sheetData>
    <row r="1" spans="1:19" ht="15.75" x14ac:dyDescent="0.25">
      <c r="A1" s="276" t="s">
        <v>339</v>
      </c>
    </row>
    <row r="2" spans="1:19" x14ac:dyDescent="0.25">
      <c r="B2" s="80" t="s">
        <v>340</v>
      </c>
      <c r="C2" t="s">
        <v>341</v>
      </c>
    </row>
    <row r="3" spans="1:19" x14ac:dyDescent="0.25">
      <c r="A3" t="s">
        <v>342</v>
      </c>
      <c r="B3" s="80">
        <v>604801.70363636361</v>
      </c>
      <c r="C3" s="80">
        <v>60363.053634020755</v>
      </c>
      <c r="D3" s="236"/>
      <c r="E3" s="236">
        <f>C3/SUM($B3:$C3)</f>
        <v>9.0749025672572786E-2</v>
      </c>
      <c r="F3" s="61">
        <f>1-E3</f>
        <v>0.90925097432742719</v>
      </c>
    </row>
    <row r="4" spans="1:19" x14ac:dyDescent="0.25">
      <c r="A4" t="s">
        <v>343</v>
      </c>
      <c r="B4" s="80">
        <v>666165.27508833329</v>
      </c>
      <c r="C4" s="80">
        <v>96652.825109127283</v>
      </c>
      <c r="D4" s="236"/>
      <c r="E4" s="236">
        <f>C4/SUM($B4:$C4)</f>
        <v>0.12670494457867224</v>
      </c>
      <c r="F4" s="61">
        <f t="shared" ref="F4:F5" si="0">1-E4</f>
        <v>0.87329505542132779</v>
      </c>
    </row>
    <row r="5" spans="1:19" x14ac:dyDescent="0.25">
      <c r="A5" t="s">
        <v>344</v>
      </c>
      <c r="B5" s="80">
        <v>681352.32415800006</v>
      </c>
      <c r="C5" s="80">
        <v>73467.43476909399</v>
      </c>
      <c r="D5" s="236"/>
      <c r="E5" s="236">
        <f>C5/SUM($B5:$C5)</f>
        <v>9.7331096464036801E-2</v>
      </c>
      <c r="F5" s="61">
        <f t="shared" si="0"/>
        <v>0.90266890353596319</v>
      </c>
    </row>
    <row r="6" spans="1:19" x14ac:dyDescent="0.25">
      <c r="B6" s="80"/>
      <c r="C6" s="80"/>
      <c r="E6" s="236"/>
      <c r="F6" s="61"/>
    </row>
    <row r="7" spans="1:19" ht="15.75" x14ac:dyDescent="0.25">
      <c r="B7" s="289"/>
      <c r="F7" s="171"/>
    </row>
    <row r="14" spans="1:19" ht="15.75" x14ac:dyDescent="0.25">
      <c r="S14" s="289"/>
    </row>
    <row r="15" spans="1:19" ht="15.75" x14ac:dyDescent="0.25">
      <c r="S15" s="289"/>
    </row>
    <row r="16" spans="1:19" ht="15.75" x14ac:dyDescent="0.25">
      <c r="S16" s="289"/>
    </row>
    <row r="17" spans="9:19" ht="15.75" x14ac:dyDescent="0.25">
      <c r="S17" s="289"/>
    </row>
    <row r="18" spans="9:19" ht="15.75" x14ac:dyDescent="0.25">
      <c r="S18" s="289"/>
    </row>
    <row r="19" spans="9:19" ht="15.75" x14ac:dyDescent="0.25">
      <c r="S19" s="289"/>
    </row>
    <row r="20" spans="9:19" ht="15.75" x14ac:dyDescent="0.25">
      <c r="S20" s="289"/>
    </row>
    <row r="21" spans="9:19" ht="15.75" x14ac:dyDescent="0.25">
      <c r="I21" s="290"/>
      <c r="S21" s="289"/>
    </row>
    <row r="22" spans="9:19" ht="15.75" x14ac:dyDescent="0.25">
      <c r="I22" s="290"/>
      <c r="S22" s="289"/>
    </row>
    <row r="23" spans="9:19" ht="15.75" x14ac:dyDescent="0.25">
      <c r="S23" s="289"/>
    </row>
    <row r="24" spans="9:19" ht="15.75" x14ac:dyDescent="0.25">
      <c r="S24" s="289"/>
    </row>
    <row r="25" spans="9:19" ht="15.75" x14ac:dyDescent="0.25">
      <c r="S25" s="289"/>
    </row>
    <row r="26" spans="9:19" ht="15.75" x14ac:dyDescent="0.25">
      <c r="S26" s="289"/>
    </row>
    <row r="27" spans="9:19" ht="15.75" x14ac:dyDescent="0.25">
      <c r="S27" s="289"/>
    </row>
    <row r="28" spans="9:19" ht="15.75" x14ac:dyDescent="0.25">
      <c r="S28" s="289"/>
    </row>
    <row r="29" spans="9:19" ht="15.75" x14ac:dyDescent="0.25">
      <c r="S29" s="289"/>
    </row>
    <row r="40" spans="2:17" x14ac:dyDescent="0.25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2:17" x14ac:dyDescent="0.25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2:17" x14ac:dyDescent="0.25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2:17" x14ac:dyDescent="0.25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2:17" x14ac:dyDescent="0.25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2:17" x14ac:dyDescent="0.25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2:17" x14ac:dyDescent="0.25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</row>
    <row r="49" spans="2:17" x14ac:dyDescent="0.25"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</row>
    <row r="50" spans="2:17" x14ac:dyDescent="0.25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2:17" x14ac:dyDescent="0.25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2:17" x14ac:dyDescent="0.25"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</row>
    <row r="54" spans="2:17" x14ac:dyDescent="0.25">
      <c r="B54" s="61"/>
      <c r="C54" s="61"/>
      <c r="D54" s="61"/>
      <c r="E54" s="61"/>
      <c r="F54" s="61"/>
      <c r="G54" s="61"/>
      <c r="H54" s="61"/>
      <c r="I54" s="236"/>
      <c r="J54" s="236"/>
      <c r="K54" s="236"/>
      <c r="L54" s="236"/>
      <c r="M54" s="236"/>
      <c r="N54" s="236"/>
      <c r="O54" s="236"/>
      <c r="P54" s="236"/>
      <c r="Q54" s="236"/>
    </row>
    <row r="79" spans="1:1" x14ac:dyDescent="0.25">
      <c r="A79" t="s">
        <v>345</v>
      </c>
    </row>
    <row r="81" spans="1:17" x14ac:dyDescent="0.25">
      <c r="A81" t="s">
        <v>346</v>
      </c>
    </row>
    <row r="83" spans="1:17" x14ac:dyDescent="0.25">
      <c r="A83" t="s">
        <v>347</v>
      </c>
      <c r="B83" t="s">
        <v>348</v>
      </c>
      <c r="C83" t="s">
        <v>349</v>
      </c>
      <c r="D83" t="s">
        <v>350</v>
      </c>
      <c r="E83" t="s">
        <v>351</v>
      </c>
      <c r="F83" t="s">
        <v>352</v>
      </c>
      <c r="G83" t="s">
        <v>353</v>
      </c>
      <c r="H83" t="s">
        <v>354</v>
      </c>
      <c r="I83" t="s">
        <v>355</v>
      </c>
      <c r="J83" t="s">
        <v>356</v>
      </c>
      <c r="K83" t="s">
        <v>357</v>
      </c>
      <c r="L83" t="s">
        <v>358</v>
      </c>
      <c r="M83" t="s">
        <v>359</v>
      </c>
      <c r="N83" t="s">
        <v>360</v>
      </c>
      <c r="O83" t="s">
        <v>361</v>
      </c>
      <c r="P83" t="s">
        <v>362</v>
      </c>
      <c r="Q83" t="s">
        <v>363</v>
      </c>
    </row>
    <row r="84" spans="1:17" x14ac:dyDescent="0.25">
      <c r="A84">
        <v>1</v>
      </c>
      <c r="B84" s="115">
        <v>25208.639999999999</v>
      </c>
      <c r="C84" s="115">
        <v>34940.660000000003</v>
      </c>
      <c r="D84" s="115">
        <v>42404.03</v>
      </c>
      <c r="E84" s="115">
        <v>49302.91</v>
      </c>
      <c r="F84" s="115">
        <v>52017.05</v>
      </c>
      <c r="G84" s="115">
        <v>50471.89</v>
      </c>
      <c r="H84" s="115">
        <v>74402.740000000005</v>
      </c>
      <c r="I84" s="115">
        <v>71271.460000000006</v>
      </c>
      <c r="J84" s="115">
        <v>67155</v>
      </c>
      <c r="K84" s="115">
        <v>63122.46</v>
      </c>
      <c r="L84" s="115">
        <v>51525.29</v>
      </c>
      <c r="M84" s="115">
        <v>68990.64</v>
      </c>
      <c r="N84" s="115">
        <v>61698.32</v>
      </c>
      <c r="O84" s="115">
        <v>66916.66</v>
      </c>
      <c r="P84" s="115">
        <v>70663.91</v>
      </c>
      <c r="Q84" s="115">
        <v>78620.02</v>
      </c>
    </row>
    <row r="85" spans="1:17" x14ac:dyDescent="0.25">
      <c r="A85">
        <v>3</v>
      </c>
      <c r="B85" s="115">
        <v>17303.41</v>
      </c>
      <c r="C85" s="115">
        <v>37484.559999999998</v>
      </c>
      <c r="D85" s="115">
        <v>42274.67</v>
      </c>
      <c r="E85" s="115">
        <v>28919.22</v>
      </c>
      <c r="F85" s="115">
        <v>37667.370000000003</v>
      </c>
      <c r="G85" s="115">
        <v>43060.14</v>
      </c>
      <c r="H85" s="115">
        <v>39658.01</v>
      </c>
      <c r="I85" s="115">
        <v>55092.05</v>
      </c>
      <c r="J85" s="115">
        <v>50532.68</v>
      </c>
      <c r="K85" s="115">
        <v>42632.19</v>
      </c>
      <c r="L85" s="115">
        <v>49621.32</v>
      </c>
      <c r="M85" s="115">
        <v>50547.69</v>
      </c>
      <c r="N85" s="115">
        <v>55275.44</v>
      </c>
      <c r="O85" s="115">
        <v>56492.31</v>
      </c>
      <c r="P85" s="115">
        <v>61218.42</v>
      </c>
      <c r="Q85" s="115">
        <v>75126.070000000007</v>
      </c>
    </row>
    <row r="86" spans="1:17" x14ac:dyDescent="0.25">
      <c r="A86">
        <v>4</v>
      </c>
      <c r="B86" s="115">
        <v>38654.949999999997</v>
      </c>
      <c r="C86" s="115">
        <v>43506.8</v>
      </c>
      <c r="D86" s="115">
        <v>58624.83</v>
      </c>
      <c r="E86" s="115">
        <v>42963.13</v>
      </c>
      <c r="F86" s="115">
        <v>47155.16</v>
      </c>
      <c r="G86" s="115">
        <v>65950.5</v>
      </c>
      <c r="H86" s="115">
        <v>60601.75</v>
      </c>
      <c r="I86" s="115">
        <v>65879.19</v>
      </c>
      <c r="J86" s="115">
        <v>73808.91</v>
      </c>
      <c r="K86" s="115">
        <v>56876.15</v>
      </c>
      <c r="L86" s="115">
        <v>57506.29</v>
      </c>
      <c r="M86" s="115">
        <v>72068.509999999995</v>
      </c>
      <c r="N86" s="115">
        <v>75581.02</v>
      </c>
      <c r="O86" s="115">
        <v>68591.05</v>
      </c>
      <c r="P86" s="115">
        <v>92113.32</v>
      </c>
      <c r="Q86" s="115">
        <v>71204.06</v>
      </c>
    </row>
    <row r="87" spans="1:17" x14ac:dyDescent="0.25">
      <c r="A87">
        <v>5</v>
      </c>
      <c r="B87" s="115">
        <v>91880.42</v>
      </c>
      <c r="C87" s="115">
        <v>140421.79</v>
      </c>
      <c r="D87" s="115">
        <v>122477.09</v>
      </c>
      <c r="E87" s="115">
        <v>147420.45000000001</v>
      </c>
      <c r="F87" s="115">
        <v>187447.36</v>
      </c>
      <c r="G87" s="115">
        <v>178555.3</v>
      </c>
      <c r="H87" s="115">
        <v>160552.28</v>
      </c>
      <c r="I87" s="115">
        <v>140219.87</v>
      </c>
      <c r="J87" s="115">
        <v>144583.85999999999</v>
      </c>
      <c r="K87" s="115">
        <v>146591.81</v>
      </c>
      <c r="L87" s="115">
        <v>130046.23</v>
      </c>
      <c r="M87" s="115">
        <v>152474.14000000001</v>
      </c>
      <c r="N87" s="115">
        <v>167828.08</v>
      </c>
      <c r="O87" s="115">
        <v>162970.20000000001</v>
      </c>
      <c r="P87" s="115">
        <v>179597.36</v>
      </c>
      <c r="Q87" s="115">
        <v>218077.79</v>
      </c>
    </row>
    <row r="88" spans="1:17" x14ac:dyDescent="0.25">
      <c r="A88">
        <v>6</v>
      </c>
      <c r="B88" s="115">
        <v>24980.3</v>
      </c>
      <c r="C88" s="115">
        <v>28905.05</v>
      </c>
      <c r="D88" s="115">
        <v>28307.45</v>
      </c>
      <c r="E88" s="115">
        <v>46210.45</v>
      </c>
      <c r="F88" s="115">
        <v>48792.93</v>
      </c>
      <c r="G88" s="115">
        <v>46996.73</v>
      </c>
      <c r="H88" s="115">
        <v>49662.58</v>
      </c>
      <c r="I88" s="115">
        <v>46131.39</v>
      </c>
      <c r="J88" s="115">
        <v>53998.95</v>
      </c>
      <c r="K88" s="115">
        <v>41060.94</v>
      </c>
      <c r="L88" s="115">
        <v>47517.67</v>
      </c>
      <c r="M88" s="115">
        <v>40787.22</v>
      </c>
      <c r="N88" s="115">
        <v>42072.160000000003</v>
      </c>
      <c r="O88" s="115">
        <v>43423.7</v>
      </c>
      <c r="P88" s="115">
        <v>56819.77</v>
      </c>
      <c r="Q88" s="115">
        <v>51673.39</v>
      </c>
    </row>
    <row r="89" spans="1:17" x14ac:dyDescent="0.25">
      <c r="A89">
        <v>7</v>
      </c>
      <c r="B89" s="115">
        <v>167030.75</v>
      </c>
      <c r="C89" s="115">
        <v>205425.17</v>
      </c>
      <c r="D89" s="115">
        <v>228993.45</v>
      </c>
      <c r="E89" s="115">
        <v>199554.79</v>
      </c>
      <c r="F89" s="115">
        <v>207979.18</v>
      </c>
      <c r="G89" s="115">
        <v>202956.19</v>
      </c>
      <c r="H89" s="115">
        <v>173376.38</v>
      </c>
      <c r="I89" s="115">
        <v>168269.06</v>
      </c>
      <c r="J89" s="115">
        <v>149617.57999999999</v>
      </c>
      <c r="K89" s="115">
        <v>153087.69</v>
      </c>
      <c r="L89" s="115">
        <v>122352.34</v>
      </c>
      <c r="M89" s="115">
        <v>149111.9</v>
      </c>
      <c r="N89" s="115">
        <v>131556.28</v>
      </c>
      <c r="O89" s="115">
        <v>136091.94</v>
      </c>
      <c r="P89" s="115">
        <v>123566.75</v>
      </c>
      <c r="Q89" s="115">
        <v>133862.5</v>
      </c>
    </row>
    <row r="90" spans="1:17" x14ac:dyDescent="0.25"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</row>
    <row r="91" spans="1:17" x14ac:dyDescent="0.25"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</row>
    <row r="92" spans="1:17" x14ac:dyDescent="0.25"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</row>
    <row r="93" spans="1:17" x14ac:dyDescent="0.25">
      <c r="B93" s="291">
        <v>2003</v>
      </c>
      <c r="C93" s="291">
        <f>B93+1</f>
        <v>2004</v>
      </c>
      <c r="D93" s="291">
        <f t="shared" ref="D93:Q93" si="1">C93+1</f>
        <v>2005</v>
      </c>
      <c r="E93" s="291">
        <f t="shared" si="1"/>
        <v>2006</v>
      </c>
      <c r="F93" s="291">
        <f t="shared" si="1"/>
        <v>2007</v>
      </c>
      <c r="G93" s="291">
        <f t="shared" si="1"/>
        <v>2008</v>
      </c>
      <c r="H93" s="291">
        <f t="shared" si="1"/>
        <v>2009</v>
      </c>
      <c r="I93" s="291">
        <f t="shared" si="1"/>
        <v>2010</v>
      </c>
      <c r="J93" s="291">
        <f t="shared" si="1"/>
        <v>2011</v>
      </c>
      <c r="K93" s="291">
        <f t="shared" si="1"/>
        <v>2012</v>
      </c>
      <c r="L93" s="291">
        <f t="shared" si="1"/>
        <v>2013</v>
      </c>
      <c r="M93" s="291">
        <f t="shared" si="1"/>
        <v>2014</v>
      </c>
      <c r="N93" s="291">
        <f t="shared" si="1"/>
        <v>2015</v>
      </c>
      <c r="O93" s="291">
        <f t="shared" si="1"/>
        <v>2016</v>
      </c>
      <c r="P93" s="291">
        <f>O93+1</f>
        <v>2017</v>
      </c>
      <c r="Q93" s="291">
        <f t="shared" si="1"/>
        <v>2018</v>
      </c>
    </row>
    <row r="94" spans="1:17" x14ac:dyDescent="0.25">
      <c r="A94" t="s">
        <v>364</v>
      </c>
      <c r="B94" s="115">
        <f>SUM(B84:B85)</f>
        <v>42512.05</v>
      </c>
      <c r="C94" s="115">
        <f t="shared" ref="C94:Q94" si="2">SUM(C84:C85)</f>
        <v>72425.22</v>
      </c>
      <c r="D94" s="115">
        <f t="shared" si="2"/>
        <v>84678.7</v>
      </c>
      <c r="E94" s="115">
        <f t="shared" si="2"/>
        <v>78222.13</v>
      </c>
      <c r="F94" s="115">
        <f t="shared" si="2"/>
        <v>89684.420000000013</v>
      </c>
      <c r="G94" s="115">
        <f t="shared" si="2"/>
        <v>93532.03</v>
      </c>
      <c r="H94" s="115">
        <f t="shared" si="2"/>
        <v>114060.75</v>
      </c>
      <c r="I94" s="115">
        <f t="shared" si="2"/>
        <v>126363.51000000001</v>
      </c>
      <c r="J94" s="115">
        <f t="shared" si="2"/>
        <v>117687.67999999999</v>
      </c>
      <c r="K94" s="115">
        <f t="shared" si="2"/>
        <v>105754.65</v>
      </c>
      <c r="L94" s="115">
        <f t="shared" si="2"/>
        <v>101146.61</v>
      </c>
      <c r="M94" s="115">
        <f t="shared" si="2"/>
        <v>119538.33</v>
      </c>
      <c r="N94" s="115">
        <f t="shared" si="2"/>
        <v>116973.76000000001</v>
      </c>
      <c r="O94" s="115">
        <f t="shared" si="2"/>
        <v>123408.97</v>
      </c>
      <c r="P94" s="115">
        <f t="shared" si="2"/>
        <v>131882.33000000002</v>
      </c>
      <c r="Q94" s="115">
        <f t="shared" si="2"/>
        <v>153746.09000000003</v>
      </c>
    </row>
    <row r="95" spans="1:17" x14ac:dyDescent="0.25">
      <c r="A95" t="s">
        <v>365</v>
      </c>
      <c r="B95" s="115">
        <f>SUM(B86:B89)</f>
        <v>322546.42</v>
      </c>
      <c r="C95" s="115">
        <f t="shared" ref="C95:Q95" si="3">SUM(C86:C89)</f>
        <v>418258.81000000006</v>
      </c>
      <c r="D95" s="115">
        <f t="shared" si="3"/>
        <v>438402.82</v>
      </c>
      <c r="E95" s="115">
        <f t="shared" si="3"/>
        <v>436148.82000000007</v>
      </c>
      <c r="F95" s="115">
        <f t="shared" si="3"/>
        <v>491374.63</v>
      </c>
      <c r="G95" s="115">
        <f t="shared" si="3"/>
        <v>494458.72</v>
      </c>
      <c r="H95" s="115">
        <f t="shared" si="3"/>
        <v>444192.99</v>
      </c>
      <c r="I95" s="115">
        <f t="shared" si="3"/>
        <v>420499.51</v>
      </c>
      <c r="J95" s="115">
        <f t="shared" si="3"/>
        <v>422009.29999999993</v>
      </c>
      <c r="K95" s="115">
        <f t="shared" si="3"/>
        <v>397616.58999999997</v>
      </c>
      <c r="L95" s="115">
        <f t="shared" si="3"/>
        <v>357422.53</v>
      </c>
      <c r="M95" s="115">
        <f t="shared" si="3"/>
        <v>414441.77</v>
      </c>
      <c r="N95" s="115">
        <f t="shared" si="3"/>
        <v>417037.54000000004</v>
      </c>
      <c r="O95" s="115">
        <f t="shared" si="3"/>
        <v>411076.89</v>
      </c>
      <c r="P95" s="115">
        <f t="shared" si="3"/>
        <v>452097.2</v>
      </c>
      <c r="Q95" s="115">
        <f t="shared" si="3"/>
        <v>474817.74</v>
      </c>
    </row>
    <row r="96" spans="1:17" x14ac:dyDescent="0.25">
      <c r="B96" s="293">
        <f t="shared" ref="B96:Q96" si="4">SUM(B94:B95)</f>
        <v>365058.47</v>
      </c>
      <c r="C96" s="293">
        <f t="shared" si="4"/>
        <v>490684.03</v>
      </c>
      <c r="D96" s="293">
        <f t="shared" si="4"/>
        <v>523081.52</v>
      </c>
      <c r="E96" s="293">
        <f t="shared" si="4"/>
        <v>514370.95000000007</v>
      </c>
      <c r="F96" s="293">
        <f t="shared" si="4"/>
        <v>581059.05000000005</v>
      </c>
      <c r="G96" s="293">
        <f t="shared" si="4"/>
        <v>587990.75</v>
      </c>
      <c r="H96" s="293">
        <f t="shared" si="4"/>
        <v>558253.74</v>
      </c>
      <c r="I96" s="293">
        <f t="shared" si="4"/>
        <v>546863.02</v>
      </c>
      <c r="J96" s="293">
        <f t="shared" si="4"/>
        <v>539696.98</v>
      </c>
      <c r="K96" s="293">
        <f t="shared" si="4"/>
        <v>503371.24</v>
      </c>
      <c r="L96" s="293">
        <f t="shared" si="4"/>
        <v>458569.14</v>
      </c>
      <c r="M96" s="293">
        <f t="shared" si="4"/>
        <v>533980.1</v>
      </c>
      <c r="N96" s="293">
        <f t="shared" si="4"/>
        <v>534011.30000000005</v>
      </c>
      <c r="O96" s="293">
        <f t="shared" si="4"/>
        <v>534485.86</v>
      </c>
      <c r="P96" s="293">
        <f t="shared" si="4"/>
        <v>583979.53</v>
      </c>
      <c r="Q96" s="293">
        <f t="shared" si="4"/>
        <v>628563.83000000007</v>
      </c>
    </row>
    <row r="98" spans="1:17" x14ac:dyDescent="0.25">
      <c r="A98" t="s">
        <v>366</v>
      </c>
      <c r="B98" s="61">
        <f t="shared" ref="B98:Q98" si="5">B94/B$96</f>
        <v>0.11645271509520107</v>
      </c>
      <c r="C98" s="61">
        <f t="shared" si="5"/>
        <v>0.14760052410917063</v>
      </c>
      <c r="D98" s="61">
        <f t="shared" si="5"/>
        <v>0.16188432732244104</v>
      </c>
      <c r="E98" s="61">
        <f t="shared" si="5"/>
        <v>0.15207338206016494</v>
      </c>
      <c r="F98" s="61">
        <f t="shared" si="5"/>
        <v>0.15434648165276835</v>
      </c>
      <c r="G98" s="61">
        <f t="shared" si="5"/>
        <v>0.15907058061712706</v>
      </c>
      <c r="H98" s="61">
        <f t="shared" si="5"/>
        <v>0.20431703690870034</v>
      </c>
      <c r="I98" s="236">
        <f t="shared" si="5"/>
        <v>0.23106976588031131</v>
      </c>
      <c r="J98" s="236">
        <f t="shared" si="5"/>
        <v>0.21806251352379255</v>
      </c>
      <c r="K98" s="236">
        <f t="shared" si="5"/>
        <v>0.2100927538092959</v>
      </c>
      <c r="L98" s="236">
        <f t="shared" si="5"/>
        <v>0.22057003225293353</v>
      </c>
      <c r="M98" s="236">
        <f t="shared" si="5"/>
        <v>0.22386289301792334</v>
      </c>
      <c r="N98" s="236">
        <f t="shared" si="5"/>
        <v>0.21904734974709336</v>
      </c>
      <c r="O98" s="236">
        <f t="shared" si="5"/>
        <v>0.2308928621610308</v>
      </c>
      <c r="P98" s="236">
        <f t="shared" si="5"/>
        <v>0.22583382331911533</v>
      </c>
      <c r="Q98" s="236">
        <f t="shared" si="5"/>
        <v>0.24459900914120369</v>
      </c>
    </row>
    <row r="102" spans="1:17" x14ac:dyDescent="0.25">
      <c r="A102" t="s">
        <v>346</v>
      </c>
    </row>
    <row r="104" spans="1:17" x14ac:dyDescent="0.25">
      <c r="A104" t="s">
        <v>347</v>
      </c>
      <c r="B104" t="s">
        <v>348</v>
      </c>
      <c r="C104" t="s">
        <v>349</v>
      </c>
      <c r="D104" t="s">
        <v>350</v>
      </c>
      <c r="E104" t="s">
        <v>351</v>
      </c>
      <c r="F104" t="s">
        <v>352</v>
      </c>
      <c r="G104" t="s">
        <v>353</v>
      </c>
      <c r="H104" t="s">
        <v>354</v>
      </c>
      <c r="I104" t="s">
        <v>355</v>
      </c>
      <c r="J104" t="s">
        <v>356</v>
      </c>
      <c r="K104" t="s">
        <v>357</v>
      </c>
      <c r="L104" t="s">
        <v>358</v>
      </c>
      <c r="M104" t="s">
        <v>359</v>
      </c>
      <c r="N104" t="s">
        <v>360</v>
      </c>
      <c r="O104" t="s">
        <v>361</v>
      </c>
      <c r="P104" t="s">
        <v>362</v>
      </c>
      <c r="Q104" t="s">
        <v>363</v>
      </c>
    </row>
    <row r="105" spans="1:17" x14ac:dyDescent="0.25">
      <c r="A105">
        <v>1</v>
      </c>
      <c r="B105" s="115">
        <v>0</v>
      </c>
      <c r="C105" s="115">
        <v>817.98</v>
      </c>
      <c r="D105" s="115">
        <v>2350.87</v>
      </c>
      <c r="E105" s="115">
        <v>2019.85</v>
      </c>
      <c r="F105" s="115">
        <v>1417.23</v>
      </c>
      <c r="G105" s="115">
        <v>2837.01</v>
      </c>
      <c r="H105" s="115">
        <v>4455.46</v>
      </c>
      <c r="I105" s="115">
        <v>1580.49</v>
      </c>
      <c r="J105" s="115">
        <v>1463.99</v>
      </c>
      <c r="K105" s="115">
        <v>2959.74</v>
      </c>
      <c r="L105" s="115">
        <v>9313.0300000000007</v>
      </c>
      <c r="M105" s="115">
        <v>10013.58</v>
      </c>
      <c r="N105" s="115">
        <v>5767.51</v>
      </c>
      <c r="O105" s="115">
        <v>9983.08</v>
      </c>
      <c r="P105" s="115">
        <v>7592.25</v>
      </c>
      <c r="Q105" s="115">
        <v>7823.27</v>
      </c>
    </row>
    <row r="106" spans="1:17" x14ac:dyDescent="0.25">
      <c r="A106">
        <v>3</v>
      </c>
      <c r="B106" s="115" t="s">
        <v>367</v>
      </c>
      <c r="C106" s="115" t="s">
        <v>367</v>
      </c>
      <c r="D106" s="115">
        <v>1682.17</v>
      </c>
      <c r="E106" s="115">
        <v>908.75</v>
      </c>
      <c r="F106" s="115" t="s">
        <v>367</v>
      </c>
      <c r="G106" s="115">
        <v>505.86</v>
      </c>
      <c r="H106" s="115">
        <v>498.11</v>
      </c>
      <c r="I106" s="115">
        <v>507.04</v>
      </c>
      <c r="J106" s="115">
        <v>4143.88</v>
      </c>
      <c r="K106" s="115">
        <v>2144.9299999999998</v>
      </c>
      <c r="L106" s="115">
        <v>4332.25</v>
      </c>
      <c r="M106" s="115">
        <v>3930.87</v>
      </c>
      <c r="N106" s="115">
        <v>6948.72</v>
      </c>
      <c r="O106" s="115">
        <v>9175.09</v>
      </c>
      <c r="P106" s="115">
        <v>3057.44</v>
      </c>
      <c r="Q106" s="115">
        <v>5598.03</v>
      </c>
    </row>
    <row r="107" spans="1:17" x14ac:dyDescent="0.25">
      <c r="A107">
        <v>4</v>
      </c>
      <c r="B107" s="115">
        <v>0</v>
      </c>
      <c r="C107" s="115">
        <v>1410.9</v>
      </c>
      <c r="D107" s="115">
        <v>2161.9499999999998</v>
      </c>
      <c r="E107" s="115">
        <v>3407.64</v>
      </c>
      <c r="F107" s="115">
        <v>1952.27</v>
      </c>
      <c r="G107" s="115">
        <v>1664.13</v>
      </c>
      <c r="H107" s="115">
        <v>1780.66</v>
      </c>
      <c r="I107" s="115">
        <v>2954.14</v>
      </c>
      <c r="J107" s="115">
        <v>9291.42</v>
      </c>
      <c r="K107" s="115">
        <v>5527.96</v>
      </c>
      <c r="L107" s="115">
        <v>9985.02</v>
      </c>
      <c r="M107" s="115">
        <v>6807.66</v>
      </c>
      <c r="N107" s="115">
        <v>10176.92</v>
      </c>
      <c r="O107" s="115">
        <v>6587.02</v>
      </c>
      <c r="P107" s="115">
        <v>9210.2000000000007</v>
      </c>
      <c r="Q107" s="115">
        <v>7180.35</v>
      </c>
    </row>
    <row r="108" spans="1:17" x14ac:dyDescent="0.25">
      <c r="A108">
        <v>5</v>
      </c>
      <c r="B108" s="115">
        <v>5361.02</v>
      </c>
      <c r="C108" s="115">
        <v>509.08</v>
      </c>
      <c r="D108" s="115" t="s">
        <v>367</v>
      </c>
      <c r="E108" s="115">
        <v>1369.22</v>
      </c>
      <c r="F108" s="115">
        <v>412.12</v>
      </c>
      <c r="G108" s="115" t="s">
        <v>367</v>
      </c>
      <c r="H108" s="115">
        <v>2622.21</v>
      </c>
      <c r="I108" s="115">
        <v>3534.54</v>
      </c>
      <c r="J108" s="115">
        <v>9369.59</v>
      </c>
      <c r="K108" s="115">
        <v>10321.959999999999</v>
      </c>
      <c r="L108" s="115">
        <v>19964.84</v>
      </c>
      <c r="M108" s="115">
        <v>15567.86</v>
      </c>
      <c r="N108" s="115">
        <v>19446.189999999999</v>
      </c>
      <c r="O108" s="115">
        <v>17061.53</v>
      </c>
      <c r="P108" s="115">
        <v>18126.27</v>
      </c>
      <c r="Q108" s="115">
        <v>16844.28</v>
      </c>
    </row>
    <row r="109" spans="1:17" x14ac:dyDescent="0.25">
      <c r="A109">
        <v>6</v>
      </c>
      <c r="B109" s="115" t="s">
        <v>367</v>
      </c>
      <c r="C109" s="115" t="s">
        <v>367</v>
      </c>
      <c r="D109" s="115" t="s">
        <v>367</v>
      </c>
      <c r="E109" s="115" t="s">
        <v>367</v>
      </c>
      <c r="F109" s="115">
        <v>804.76</v>
      </c>
      <c r="G109" s="115" t="s">
        <v>367</v>
      </c>
      <c r="H109" s="115">
        <v>1096.6199999999999</v>
      </c>
      <c r="I109" s="115" t="s">
        <v>367</v>
      </c>
      <c r="J109" s="115">
        <v>2154.17</v>
      </c>
      <c r="K109" s="115">
        <v>2054.69</v>
      </c>
      <c r="L109" s="115">
        <v>4029.8</v>
      </c>
      <c r="M109" s="115">
        <v>4576.59</v>
      </c>
      <c r="N109" s="115">
        <v>7851.01</v>
      </c>
      <c r="O109" s="115">
        <v>541.29</v>
      </c>
      <c r="P109" s="115">
        <v>5054.6899999999996</v>
      </c>
      <c r="Q109" s="115">
        <v>6928.83</v>
      </c>
    </row>
    <row r="110" spans="1:17" x14ac:dyDescent="0.25">
      <c r="A110">
        <v>7</v>
      </c>
      <c r="B110" s="115">
        <v>4612.18</v>
      </c>
      <c r="C110" s="115">
        <v>3111.97</v>
      </c>
      <c r="D110" s="115">
        <v>0</v>
      </c>
      <c r="E110" s="115">
        <v>4100.76</v>
      </c>
      <c r="F110" s="115">
        <v>3794.89</v>
      </c>
      <c r="G110" s="115">
        <v>4383.2299999999996</v>
      </c>
      <c r="H110" s="115">
        <v>5896.93</v>
      </c>
      <c r="I110" s="115">
        <v>9409.94</v>
      </c>
      <c r="J110" s="115">
        <v>9410.89</v>
      </c>
      <c r="K110" s="115">
        <v>8347.2199999999993</v>
      </c>
      <c r="L110" s="115">
        <v>18034.349999999999</v>
      </c>
      <c r="M110" s="115">
        <v>22047.06</v>
      </c>
      <c r="N110" s="115">
        <v>12750.04</v>
      </c>
      <c r="O110" s="115">
        <v>13086.25</v>
      </c>
      <c r="P110" s="115">
        <v>11499.33</v>
      </c>
      <c r="Q110" s="115">
        <v>17700.259999999998</v>
      </c>
    </row>
    <row r="112" spans="1:17" x14ac:dyDescent="0.25">
      <c r="A112" s="115">
        <f t="shared" ref="A112:P112" si="6">SUM(A105:A110)</f>
        <v>26</v>
      </c>
      <c r="B112" s="115">
        <f t="shared" si="6"/>
        <v>9973.2000000000007</v>
      </c>
      <c r="C112" s="115">
        <f t="shared" si="6"/>
        <v>5849.93</v>
      </c>
      <c r="D112" s="115">
        <f t="shared" si="6"/>
        <v>6194.99</v>
      </c>
      <c r="E112" s="115">
        <f t="shared" si="6"/>
        <v>11806.220000000001</v>
      </c>
      <c r="F112" s="115">
        <f t="shared" si="6"/>
        <v>8381.27</v>
      </c>
      <c r="G112" s="115">
        <f t="shared" si="6"/>
        <v>9390.23</v>
      </c>
      <c r="H112" s="115">
        <f t="shared" si="6"/>
        <v>16349.989999999998</v>
      </c>
      <c r="I112" s="115">
        <f t="shared" si="6"/>
        <v>17986.150000000001</v>
      </c>
      <c r="J112" s="115">
        <f t="shared" si="6"/>
        <v>35833.94</v>
      </c>
      <c r="K112" s="115">
        <f t="shared" si="6"/>
        <v>31356.5</v>
      </c>
      <c r="L112" s="115">
        <f t="shared" si="6"/>
        <v>65659.290000000008</v>
      </c>
      <c r="M112" s="115">
        <f t="shared" si="6"/>
        <v>62943.619999999995</v>
      </c>
      <c r="N112" s="115">
        <f t="shared" si="6"/>
        <v>62940.39</v>
      </c>
      <c r="O112" s="115">
        <f t="shared" si="6"/>
        <v>56434.26</v>
      </c>
      <c r="P112" s="115">
        <f t="shared" si="6"/>
        <v>54540.180000000008</v>
      </c>
      <c r="Q112" s="115">
        <f>SUM(Q105:Q110)</f>
        <v>62075.020000000004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topLeftCell="A6" zoomScale="70" zoomScaleNormal="70" workbookViewId="0">
      <selection activeCell="S39" sqref="S39"/>
    </sheetView>
  </sheetViews>
  <sheetFormatPr baseColWidth="10" defaultColWidth="9.140625" defaultRowHeight="15" x14ac:dyDescent="0.25"/>
  <cols>
    <col min="2" max="2" width="89.42578125" bestFit="1" customWidth="1"/>
    <col min="3" max="3" width="10.5703125" style="81" bestFit="1" customWidth="1"/>
    <col min="4" max="5" width="9.5703125" style="81" bestFit="1" customWidth="1"/>
    <col min="6" max="6" width="9.140625" style="81"/>
  </cols>
  <sheetData>
    <row r="1" spans="1:27" ht="15.75" x14ac:dyDescent="0.25">
      <c r="A1" s="276" t="s">
        <v>368</v>
      </c>
    </row>
    <row r="2" spans="1:27" s="294" customFormat="1" x14ac:dyDescent="0.25">
      <c r="B2" s="294" t="s">
        <v>369</v>
      </c>
      <c r="C2" s="295" t="s">
        <v>370</v>
      </c>
      <c r="D2" s="295" t="s">
        <v>340</v>
      </c>
      <c r="E2" s="295" t="s">
        <v>637</v>
      </c>
      <c r="F2" s="295" t="s">
        <v>371</v>
      </c>
      <c r="G2" s="295"/>
      <c r="H2" s="296"/>
    </row>
    <row r="3" spans="1:27" s="294" customFormat="1" x14ac:dyDescent="0.25">
      <c r="B3" s="294" t="s">
        <v>317</v>
      </c>
      <c r="C3" s="373">
        <v>1280087.2829906894</v>
      </c>
      <c r="D3" s="373">
        <v>462450.77411040105</v>
      </c>
      <c r="E3" s="373">
        <v>26216.295020664049</v>
      </c>
      <c r="F3" s="373">
        <f>SUM(D3:E3)</f>
        <v>488667.0691310651</v>
      </c>
      <c r="G3" s="297">
        <f>F3/C3</f>
        <v>0.38174511662156663</v>
      </c>
      <c r="H3" s="294">
        <v>500</v>
      </c>
      <c r="I3" s="296"/>
      <c r="J3" s="298">
        <f>D3/F3</f>
        <v>0.94635141863092764</v>
      </c>
      <c r="K3" s="298">
        <f t="shared" ref="K3:K17" si="0">E3/F3</f>
        <v>5.364858136907235E-2</v>
      </c>
      <c r="M3" s="297">
        <f>F3/C3</f>
        <v>0.38174511662156663</v>
      </c>
      <c r="O3" s="294">
        <f>C3*1000</f>
        <v>1280087282.9906893</v>
      </c>
      <c r="P3" s="294">
        <f t="shared" ref="P3:Q17" si="1">D3*1000</f>
        <v>462450774.11040103</v>
      </c>
      <c r="Q3" s="294">
        <f t="shared" si="1"/>
        <v>26216295.020664047</v>
      </c>
      <c r="X3" s="295"/>
      <c r="Y3" s="297"/>
      <c r="AA3" s="296"/>
    </row>
    <row r="4" spans="1:27" s="294" customFormat="1" x14ac:dyDescent="0.25">
      <c r="B4" s="294" t="s">
        <v>372</v>
      </c>
      <c r="C4" s="373">
        <v>1061592.2427089496</v>
      </c>
      <c r="D4" s="373">
        <v>327938.47186043428</v>
      </c>
      <c r="E4" s="373">
        <v>1146.0318379609221</v>
      </c>
      <c r="F4" s="373">
        <f t="shared" ref="F4:F17" si="2">SUM(D4:E4)</f>
        <v>329084.50369839522</v>
      </c>
      <c r="G4" s="297">
        <f t="shared" ref="G4:G17" si="3">F4/C4</f>
        <v>0.30999143593838258</v>
      </c>
      <c r="H4" s="294">
        <f>H3</f>
        <v>500</v>
      </c>
      <c r="I4" s="296"/>
      <c r="J4" s="298">
        <f t="shared" ref="J4:J17" si="4">D4/F4</f>
        <v>0.99651751503008701</v>
      </c>
      <c r="K4" s="298">
        <f t="shared" si="0"/>
        <v>3.4824849699129443E-3</v>
      </c>
      <c r="M4" s="297">
        <f t="shared" ref="M4:M17" si="5">F4/C4</f>
        <v>0.30999143593838258</v>
      </c>
      <c r="O4" s="294">
        <f t="shared" ref="O4:O17" si="6">C4*1000</f>
        <v>1061592242.7089496</v>
      </c>
      <c r="P4" s="294">
        <f t="shared" si="1"/>
        <v>327938471.86043429</v>
      </c>
      <c r="Q4" s="294">
        <f t="shared" si="1"/>
        <v>1146031.8379609222</v>
      </c>
      <c r="X4" s="295"/>
      <c r="Y4" s="297"/>
      <c r="AA4" s="296"/>
    </row>
    <row r="5" spans="1:27" s="294" customFormat="1" x14ac:dyDescent="0.25">
      <c r="B5" s="294" t="s">
        <v>242</v>
      </c>
      <c r="C5" s="373">
        <v>556203.20584690804</v>
      </c>
      <c r="D5" s="373">
        <v>207226.81615585441</v>
      </c>
      <c r="E5" s="373">
        <v>98204.210466212011</v>
      </c>
      <c r="F5" s="373">
        <f t="shared" si="2"/>
        <v>305431.02662206639</v>
      </c>
      <c r="G5" s="297">
        <f t="shared" si="3"/>
        <v>0.54913568172804572</v>
      </c>
      <c r="H5" s="294">
        <f t="shared" ref="H5:H17" si="7">H4</f>
        <v>500</v>
      </c>
      <c r="I5" s="296"/>
      <c r="J5" s="298">
        <f t="shared" si="4"/>
        <v>0.67847336417551418</v>
      </c>
      <c r="K5" s="298">
        <f t="shared" si="0"/>
        <v>0.32152663582448593</v>
      </c>
      <c r="L5" s="295"/>
      <c r="M5" s="297">
        <f t="shared" si="5"/>
        <v>0.54913568172804572</v>
      </c>
      <c r="O5" s="294">
        <f t="shared" si="6"/>
        <v>556203205.84690809</v>
      </c>
      <c r="P5" s="294">
        <f t="shared" si="1"/>
        <v>207226816.1558544</v>
      </c>
      <c r="Q5" s="294">
        <f t="shared" si="1"/>
        <v>98204210.466212004</v>
      </c>
      <c r="X5" s="295"/>
      <c r="Y5" s="297"/>
      <c r="AA5" s="296"/>
    </row>
    <row r="6" spans="1:27" s="294" customFormat="1" x14ac:dyDescent="0.25">
      <c r="B6" s="294" t="s">
        <v>373</v>
      </c>
      <c r="C6" s="373">
        <v>834664.54427557962</v>
      </c>
      <c r="D6" s="373">
        <v>282937.65058733523</v>
      </c>
      <c r="E6" s="373">
        <v>17697.089183982971</v>
      </c>
      <c r="F6" s="373">
        <f t="shared" si="2"/>
        <v>300634.73977131821</v>
      </c>
      <c r="G6" s="297">
        <f t="shared" si="3"/>
        <v>0.36018630698185999</v>
      </c>
      <c r="H6" s="294">
        <f t="shared" si="7"/>
        <v>500</v>
      </c>
      <c r="I6" s="296"/>
      <c r="J6" s="298">
        <f t="shared" si="4"/>
        <v>0.94113425082728464</v>
      </c>
      <c r="K6" s="298">
        <f t="shared" si="0"/>
        <v>5.8865749172715351E-2</v>
      </c>
      <c r="M6" s="297">
        <f t="shared" si="5"/>
        <v>0.36018630698185999</v>
      </c>
      <c r="O6" s="294">
        <f t="shared" si="6"/>
        <v>834664544.27557957</v>
      </c>
      <c r="P6" s="294">
        <f t="shared" si="1"/>
        <v>282937650.58733523</v>
      </c>
      <c r="Q6" s="294">
        <f t="shared" si="1"/>
        <v>17697089.183982972</v>
      </c>
      <c r="X6" s="295"/>
      <c r="Y6" s="297"/>
      <c r="AA6" s="296"/>
    </row>
    <row r="7" spans="1:27" s="294" customFormat="1" x14ac:dyDescent="0.25">
      <c r="B7" s="294" t="s">
        <v>244</v>
      </c>
      <c r="C7" s="373">
        <v>726818.50265843235</v>
      </c>
      <c r="D7" s="373">
        <v>180219.40820141087</v>
      </c>
      <c r="E7" s="373">
        <v>109882.844300418</v>
      </c>
      <c r="F7" s="373">
        <f t="shared" si="2"/>
        <v>290102.25250182889</v>
      </c>
      <c r="G7" s="297">
        <f t="shared" si="3"/>
        <v>0.399139883534531</v>
      </c>
      <c r="H7" s="294">
        <f t="shared" si="7"/>
        <v>500</v>
      </c>
      <c r="I7" s="296"/>
      <c r="J7" s="298">
        <f t="shared" si="4"/>
        <v>0.6212271936781143</v>
      </c>
      <c r="K7" s="298">
        <f t="shared" si="0"/>
        <v>0.37877280632188565</v>
      </c>
      <c r="M7" s="297">
        <f t="shared" si="5"/>
        <v>0.399139883534531</v>
      </c>
      <c r="O7" s="294">
        <f t="shared" si="6"/>
        <v>726818502.65843236</v>
      </c>
      <c r="P7" s="294">
        <f t="shared" si="1"/>
        <v>180219408.20141086</v>
      </c>
      <c r="Q7" s="294">
        <f t="shared" si="1"/>
        <v>109882844.300418</v>
      </c>
      <c r="X7" s="295"/>
      <c r="Y7" s="297"/>
      <c r="AA7" s="296"/>
    </row>
    <row r="8" spans="1:27" s="294" customFormat="1" x14ac:dyDescent="0.25">
      <c r="B8" s="294" t="s">
        <v>240</v>
      </c>
      <c r="C8" s="373">
        <v>687515.04792606703</v>
      </c>
      <c r="D8" s="373">
        <v>212160.42175260032</v>
      </c>
      <c r="E8" s="373">
        <v>75686.56862611504</v>
      </c>
      <c r="F8" s="373">
        <f t="shared" si="2"/>
        <v>287846.99037871533</v>
      </c>
      <c r="G8" s="297">
        <f t="shared" si="3"/>
        <v>0.41867736749475393</v>
      </c>
      <c r="H8" s="294">
        <f t="shared" si="7"/>
        <v>500</v>
      </c>
      <c r="I8" s="296"/>
      <c r="J8" s="298">
        <f t="shared" si="4"/>
        <v>0.73705971868409847</v>
      </c>
      <c r="K8" s="298">
        <f t="shared" si="0"/>
        <v>0.26294028131590164</v>
      </c>
      <c r="M8" s="297">
        <f t="shared" si="5"/>
        <v>0.41867736749475393</v>
      </c>
      <c r="O8" s="294">
        <f t="shared" si="6"/>
        <v>687515047.92606699</v>
      </c>
      <c r="P8" s="294">
        <f t="shared" si="1"/>
        <v>212160421.75260031</v>
      </c>
      <c r="Q8" s="294">
        <f t="shared" si="1"/>
        <v>75686568.626115039</v>
      </c>
      <c r="X8" s="295"/>
      <c r="Y8" s="297"/>
      <c r="AA8" s="296"/>
    </row>
    <row r="9" spans="1:27" s="294" customFormat="1" x14ac:dyDescent="0.25">
      <c r="B9" s="294" t="s">
        <v>243</v>
      </c>
      <c r="C9" s="373">
        <v>634311.10648520698</v>
      </c>
      <c r="D9" s="373">
        <v>176118.8751730267</v>
      </c>
      <c r="E9" s="373">
        <v>109006.4907548093</v>
      </c>
      <c r="F9" s="373">
        <f t="shared" si="2"/>
        <v>285125.36592783598</v>
      </c>
      <c r="G9" s="297">
        <f t="shared" si="3"/>
        <v>0.44950397843063072</v>
      </c>
      <c r="H9" s="294">
        <f t="shared" si="7"/>
        <v>500</v>
      </c>
      <c r="I9" s="296"/>
      <c r="J9" s="298">
        <f t="shared" si="4"/>
        <v>0.61768925609235914</v>
      </c>
      <c r="K9" s="298">
        <f t="shared" si="0"/>
        <v>0.38231074390764092</v>
      </c>
      <c r="M9" s="297">
        <f t="shared" si="5"/>
        <v>0.44950397843063072</v>
      </c>
      <c r="O9" s="294">
        <f t="shared" si="6"/>
        <v>634311106.48520696</v>
      </c>
      <c r="P9" s="294">
        <f t="shared" si="1"/>
        <v>176118875.17302668</v>
      </c>
      <c r="Q9" s="294">
        <f t="shared" si="1"/>
        <v>109006490.75480931</v>
      </c>
      <c r="X9" s="295"/>
      <c r="Y9" s="297"/>
      <c r="AA9" s="296"/>
    </row>
    <row r="10" spans="1:27" s="294" customFormat="1" x14ac:dyDescent="0.25">
      <c r="B10" s="294" t="s">
        <v>245</v>
      </c>
      <c r="C10" s="373">
        <v>644516.80222207634</v>
      </c>
      <c r="D10" s="373">
        <v>142958.92214573931</v>
      </c>
      <c r="E10" s="373">
        <v>112843.46353478001</v>
      </c>
      <c r="F10" s="373">
        <f t="shared" si="2"/>
        <v>255802.38568051934</v>
      </c>
      <c r="G10" s="297">
        <f t="shared" si="3"/>
        <v>0.39689017384589365</v>
      </c>
      <c r="H10" s="294">
        <f t="shared" si="7"/>
        <v>500</v>
      </c>
      <c r="I10" s="296"/>
      <c r="J10" s="298">
        <f t="shared" si="4"/>
        <v>0.55886469457828192</v>
      </c>
      <c r="K10" s="298">
        <f t="shared" si="0"/>
        <v>0.44113530542171803</v>
      </c>
      <c r="M10" s="297">
        <f t="shared" si="5"/>
        <v>0.39689017384589365</v>
      </c>
      <c r="O10" s="294">
        <f t="shared" si="6"/>
        <v>644516802.2220763</v>
      </c>
      <c r="P10" s="294">
        <f t="shared" si="1"/>
        <v>142958922.14573932</v>
      </c>
      <c r="Q10" s="294">
        <f t="shared" si="1"/>
        <v>112843463.53478001</v>
      </c>
      <c r="X10" s="295"/>
      <c r="Y10" s="297"/>
      <c r="AA10" s="296"/>
    </row>
    <row r="11" spans="1:27" s="294" customFormat="1" x14ac:dyDescent="0.25">
      <c r="B11" s="294" t="s">
        <v>241</v>
      </c>
      <c r="C11" s="373">
        <v>497226.95453866926</v>
      </c>
      <c r="D11" s="373">
        <v>157202.264231134</v>
      </c>
      <c r="E11" s="373">
        <v>79068.047088949214</v>
      </c>
      <c r="F11" s="373">
        <f t="shared" si="2"/>
        <v>236270.31132008322</v>
      </c>
      <c r="G11" s="297">
        <f t="shared" si="3"/>
        <v>0.47517599189548465</v>
      </c>
      <c r="H11" s="294">
        <f t="shared" si="7"/>
        <v>500</v>
      </c>
      <c r="I11" s="296"/>
      <c r="J11" s="298">
        <f t="shared" si="4"/>
        <v>0.66534920681662324</v>
      </c>
      <c r="K11" s="298">
        <f t="shared" si="0"/>
        <v>0.33465079318337676</v>
      </c>
      <c r="M11" s="297">
        <f t="shared" si="5"/>
        <v>0.47517599189548465</v>
      </c>
      <c r="O11" s="294">
        <f t="shared" si="6"/>
        <v>497226954.53866929</v>
      </c>
      <c r="P11" s="294">
        <f t="shared" si="1"/>
        <v>157202264.231134</v>
      </c>
      <c r="Q11" s="294">
        <f t="shared" si="1"/>
        <v>79068047.088949218</v>
      </c>
      <c r="X11" s="295"/>
      <c r="Y11" s="297"/>
      <c r="AA11" s="296"/>
    </row>
    <row r="12" spans="1:27" s="294" customFormat="1" x14ac:dyDescent="0.25">
      <c r="B12" s="294" t="s">
        <v>246</v>
      </c>
      <c r="C12" s="373">
        <v>437253.07804825535</v>
      </c>
      <c r="D12" s="373">
        <v>75404.920338265016</v>
      </c>
      <c r="E12" s="373">
        <v>115057.715903704</v>
      </c>
      <c r="F12" s="373">
        <f t="shared" si="2"/>
        <v>190462.63624196901</v>
      </c>
      <c r="G12" s="297">
        <f t="shared" si="3"/>
        <v>0.43558901195647959</v>
      </c>
      <c r="H12" s="294">
        <f t="shared" si="7"/>
        <v>500</v>
      </c>
      <c r="I12" s="296"/>
      <c r="J12" s="298">
        <f t="shared" si="4"/>
        <v>0.39590400419780242</v>
      </c>
      <c r="K12" s="298">
        <f t="shared" si="0"/>
        <v>0.60409599580219753</v>
      </c>
      <c r="M12" s="297">
        <f t="shared" si="5"/>
        <v>0.43558901195647959</v>
      </c>
      <c r="O12" s="294">
        <f t="shared" si="6"/>
        <v>437253078.04825532</v>
      </c>
      <c r="P12" s="294">
        <f t="shared" si="1"/>
        <v>75404920.338265017</v>
      </c>
      <c r="Q12" s="294">
        <f t="shared" si="1"/>
        <v>115057715.903704</v>
      </c>
      <c r="X12" s="295"/>
      <c r="Y12" s="297"/>
      <c r="AA12" s="296"/>
    </row>
    <row r="13" spans="1:27" s="294" customFormat="1" x14ac:dyDescent="0.25">
      <c r="B13" s="294" t="s">
        <v>318</v>
      </c>
      <c r="C13" s="373">
        <v>513340.0593570483</v>
      </c>
      <c r="D13" s="373">
        <v>149839.63974043101</v>
      </c>
      <c r="E13" s="373">
        <v>27434.002927442241</v>
      </c>
      <c r="F13" s="373">
        <f t="shared" si="2"/>
        <v>177273.64266787324</v>
      </c>
      <c r="G13" s="297">
        <f t="shared" si="3"/>
        <v>0.34533374015249491</v>
      </c>
      <c r="H13" s="294">
        <f t="shared" si="7"/>
        <v>500</v>
      </c>
      <c r="I13" s="296"/>
      <c r="J13" s="298">
        <f t="shared" si="4"/>
        <v>0.84524488516975682</v>
      </c>
      <c r="K13" s="298">
        <f t="shared" si="0"/>
        <v>0.15475511483024329</v>
      </c>
      <c r="M13" s="297">
        <f t="shared" si="5"/>
        <v>0.34533374015249491</v>
      </c>
      <c r="O13" s="294">
        <f t="shared" si="6"/>
        <v>513340059.35704833</v>
      </c>
      <c r="P13" s="294">
        <f t="shared" si="1"/>
        <v>149839639.74043101</v>
      </c>
      <c r="Q13" s="294">
        <f t="shared" si="1"/>
        <v>27434002.927442241</v>
      </c>
      <c r="X13" s="295"/>
      <c r="Y13" s="297"/>
      <c r="AA13" s="296"/>
    </row>
    <row r="14" spans="1:27" s="294" customFormat="1" x14ac:dyDescent="0.25">
      <c r="B14" s="327" t="s">
        <v>311</v>
      </c>
      <c r="C14" s="373">
        <v>866357.63210561324</v>
      </c>
      <c r="D14" s="373">
        <v>166833.9343438439</v>
      </c>
      <c r="E14" s="373">
        <v>-1760.0405041598419</v>
      </c>
      <c r="F14" s="373">
        <f t="shared" si="2"/>
        <v>165073.89383968405</v>
      </c>
      <c r="G14" s="297">
        <f t="shared" si="3"/>
        <v>0.19053781916653184</v>
      </c>
      <c r="H14" s="294">
        <f t="shared" si="7"/>
        <v>500</v>
      </c>
      <c r="I14" s="296"/>
      <c r="J14" s="298">
        <f t="shared" si="4"/>
        <v>1.0106621371994118</v>
      </c>
      <c r="K14" s="298">
        <f t="shared" si="0"/>
        <v>-1.0662137199411753E-2</v>
      </c>
      <c r="M14" s="297">
        <f t="shared" si="5"/>
        <v>0.19053781916653184</v>
      </c>
      <c r="O14" s="294">
        <f t="shared" si="6"/>
        <v>866357632.10561323</v>
      </c>
      <c r="P14" s="294">
        <f t="shared" si="1"/>
        <v>166833934.34384391</v>
      </c>
      <c r="Q14" s="294">
        <f t="shared" si="1"/>
        <v>-1760040.5041598419</v>
      </c>
      <c r="X14" s="295"/>
      <c r="Y14" s="297"/>
      <c r="AA14" s="296"/>
    </row>
    <row r="15" spans="1:27" s="294" customFormat="1" x14ac:dyDescent="0.25">
      <c r="B15" s="327" t="s">
        <v>235</v>
      </c>
      <c r="C15" s="373">
        <v>387410.66720700468</v>
      </c>
      <c r="D15" s="373">
        <v>113293.5069818139</v>
      </c>
      <c r="E15" s="373">
        <v>49237.696002738783</v>
      </c>
      <c r="F15" s="373">
        <f t="shared" si="2"/>
        <v>162531.20298455268</v>
      </c>
      <c r="G15" s="297">
        <f t="shared" si="3"/>
        <v>0.41953207988903307</v>
      </c>
      <c r="H15" s="294">
        <f t="shared" si="7"/>
        <v>500</v>
      </c>
      <c r="I15" s="296"/>
      <c r="J15" s="298">
        <f t="shared" si="4"/>
        <v>0.69705696445612086</v>
      </c>
      <c r="K15" s="298">
        <f t="shared" si="0"/>
        <v>0.30294303554387914</v>
      </c>
      <c r="M15" s="297">
        <f t="shared" si="5"/>
        <v>0.41953207988903307</v>
      </c>
      <c r="O15" s="294">
        <f t="shared" si="6"/>
        <v>387410667.20700467</v>
      </c>
      <c r="P15" s="294">
        <f t="shared" si="1"/>
        <v>113293506.98181391</v>
      </c>
      <c r="Q15" s="294">
        <f t="shared" si="1"/>
        <v>49237696.002738781</v>
      </c>
      <c r="X15" s="295"/>
      <c r="Y15" s="297"/>
      <c r="AA15" s="296"/>
    </row>
    <row r="16" spans="1:27" s="294" customFormat="1" x14ac:dyDescent="0.25">
      <c r="B16" s="327" t="s">
        <v>233</v>
      </c>
      <c r="C16" s="373">
        <v>490069.20672286599</v>
      </c>
      <c r="D16" s="373">
        <v>113397.47530290271</v>
      </c>
      <c r="E16" s="373">
        <v>47701.838736191698</v>
      </c>
      <c r="F16" s="373">
        <f t="shared" si="2"/>
        <v>161099.3140390944</v>
      </c>
      <c r="G16" s="297">
        <f t="shared" si="3"/>
        <v>0.32872768137459413</v>
      </c>
      <c r="H16" s="294">
        <f t="shared" si="7"/>
        <v>500</v>
      </c>
      <c r="I16" s="296"/>
      <c r="J16" s="298">
        <f t="shared" si="4"/>
        <v>0.70389794009541362</v>
      </c>
      <c r="K16" s="298">
        <f t="shared" si="0"/>
        <v>0.29610205990458632</v>
      </c>
      <c r="M16" s="297">
        <f t="shared" si="5"/>
        <v>0.32872768137459413</v>
      </c>
      <c r="O16" s="294">
        <f t="shared" si="6"/>
        <v>490069206.722866</v>
      </c>
      <c r="P16" s="294">
        <f t="shared" si="1"/>
        <v>113397475.3029027</v>
      </c>
      <c r="Q16" s="294">
        <f t="shared" si="1"/>
        <v>47701838.736191697</v>
      </c>
      <c r="X16" s="295"/>
      <c r="Y16" s="297"/>
      <c r="AA16" s="296"/>
    </row>
    <row r="17" spans="2:27" s="294" customFormat="1" x14ac:dyDescent="0.25">
      <c r="B17" s="294" t="s">
        <v>239</v>
      </c>
      <c r="C17" s="373">
        <v>314139.17207696033</v>
      </c>
      <c r="D17" s="373">
        <v>84906.670852639494</v>
      </c>
      <c r="E17" s="373">
        <v>75248.834278111492</v>
      </c>
      <c r="F17" s="373">
        <f t="shared" si="2"/>
        <v>160155.505130751</v>
      </c>
      <c r="G17" s="297">
        <f t="shared" si="3"/>
        <v>0.50982341384510566</v>
      </c>
      <c r="H17" s="294">
        <f t="shared" si="7"/>
        <v>500</v>
      </c>
      <c r="I17" s="296"/>
      <c r="J17" s="298">
        <f t="shared" si="4"/>
        <v>0.53015143490273198</v>
      </c>
      <c r="K17" s="298">
        <f t="shared" si="0"/>
        <v>0.46984856509726797</v>
      </c>
      <c r="M17" s="297">
        <f t="shared" si="5"/>
        <v>0.50982341384510566</v>
      </c>
      <c r="N17" s="297"/>
      <c r="O17" s="294">
        <f t="shared" si="6"/>
        <v>314139172.07696033</v>
      </c>
      <c r="P17" s="294">
        <f t="shared" si="1"/>
        <v>84906670.852639496</v>
      </c>
      <c r="Q17" s="294">
        <f t="shared" si="1"/>
        <v>75248834.278111488</v>
      </c>
      <c r="X17" s="295"/>
      <c r="Y17" s="297"/>
      <c r="AA17" s="296"/>
    </row>
    <row r="18" spans="2:27" s="294" customFormat="1" x14ac:dyDescent="0.25">
      <c r="C18" s="295"/>
      <c r="D18" s="295"/>
      <c r="E18" s="295"/>
      <c r="F18" s="295"/>
      <c r="G18" s="295"/>
      <c r="M18" s="298"/>
      <c r="X18" s="295"/>
      <c r="Y18" s="297"/>
      <c r="AA18" s="296"/>
    </row>
    <row r="19" spans="2:27" x14ac:dyDescent="0.25">
      <c r="G19" s="81"/>
      <c r="H19" s="61"/>
      <c r="X19" s="81"/>
      <c r="Y19" s="61"/>
      <c r="AA19" s="213"/>
    </row>
    <row r="20" spans="2:27" x14ac:dyDescent="0.25">
      <c r="G20" s="81"/>
      <c r="H20" s="61"/>
      <c r="X20" s="81"/>
      <c r="Y20" s="61"/>
      <c r="AA20" s="213"/>
    </row>
    <row r="21" spans="2:27" ht="15.75" x14ac:dyDescent="0.25">
      <c r="D21" s="299"/>
      <c r="G21" s="81"/>
      <c r="H21" s="61"/>
      <c r="X21" s="81"/>
      <c r="Y21" s="61"/>
      <c r="AA21" s="213"/>
    </row>
    <row r="22" spans="2:27" x14ac:dyDescent="0.25">
      <c r="G22" s="81"/>
      <c r="H22" s="61"/>
      <c r="X22" s="81"/>
      <c r="Y22" s="61"/>
      <c r="AA22" s="213"/>
    </row>
    <row r="23" spans="2:27" x14ac:dyDescent="0.25">
      <c r="G23" s="81"/>
      <c r="H23" s="61"/>
      <c r="X23" s="81"/>
      <c r="Y23" s="61"/>
      <c r="AA23" s="213"/>
    </row>
    <row r="24" spans="2:27" x14ac:dyDescent="0.25">
      <c r="G24" s="81"/>
      <c r="H24" s="61"/>
      <c r="X24" s="81"/>
      <c r="Y24" s="61"/>
      <c r="AA24" s="213"/>
    </row>
    <row r="25" spans="2:27" x14ac:dyDescent="0.25">
      <c r="G25" s="81"/>
      <c r="H25" s="61"/>
      <c r="X25" s="81"/>
      <c r="Y25" s="61"/>
      <c r="AA25" s="213"/>
    </row>
    <row r="26" spans="2:27" x14ac:dyDescent="0.25">
      <c r="G26" s="81"/>
      <c r="H26" s="61"/>
      <c r="X26" s="81"/>
      <c r="Y26" s="61"/>
      <c r="AA26" s="213"/>
    </row>
    <row r="27" spans="2:27" x14ac:dyDescent="0.25">
      <c r="G27" s="81"/>
      <c r="H27" s="61"/>
      <c r="X27" s="81"/>
      <c r="Y27" s="61"/>
      <c r="AA27" s="213"/>
    </row>
    <row r="28" spans="2:27" x14ac:dyDescent="0.25">
      <c r="G28" s="81"/>
      <c r="H28" s="61"/>
      <c r="X28" s="81"/>
      <c r="Y28" s="61"/>
      <c r="AA28" s="213"/>
    </row>
    <row r="29" spans="2:27" x14ac:dyDescent="0.25">
      <c r="G29" s="81"/>
      <c r="H29" s="61"/>
      <c r="X29" s="81"/>
      <c r="Y29" s="61"/>
      <c r="AA29" s="213"/>
    </row>
    <row r="30" spans="2:27" x14ac:dyDescent="0.25">
      <c r="G30" s="81"/>
      <c r="H30" s="61"/>
      <c r="X30" s="81"/>
      <c r="Y30" s="61"/>
      <c r="AA30" s="213"/>
    </row>
    <row r="31" spans="2:27" x14ac:dyDescent="0.25">
      <c r="G31" s="81"/>
      <c r="H31" s="61"/>
      <c r="J31" s="300"/>
      <c r="X31" s="81"/>
      <c r="Y31" s="61"/>
      <c r="AA31" s="213"/>
    </row>
    <row r="32" spans="2:27" x14ac:dyDescent="0.25">
      <c r="G32" s="81"/>
      <c r="H32" s="61"/>
      <c r="J32" s="300"/>
      <c r="X32" s="81"/>
      <c r="Y32" s="61"/>
      <c r="AA32" s="213"/>
    </row>
    <row r="33" spans="1:27" x14ac:dyDescent="0.25">
      <c r="G33" s="81"/>
      <c r="H33" s="61"/>
      <c r="J33" s="300"/>
      <c r="X33" s="81"/>
      <c r="Y33" s="61"/>
      <c r="AA33" s="213"/>
    </row>
    <row r="34" spans="1:27" x14ac:dyDescent="0.25">
      <c r="G34" s="81"/>
      <c r="X34" s="81"/>
      <c r="Y34" s="61"/>
      <c r="AA34" s="213"/>
    </row>
    <row r="35" spans="1:27" x14ac:dyDescent="0.25">
      <c r="G35" s="81"/>
      <c r="X35" s="81"/>
      <c r="Y35" s="61"/>
      <c r="AA35" s="213"/>
    </row>
    <row r="36" spans="1:27" x14ac:dyDescent="0.25">
      <c r="G36" s="81"/>
      <c r="X36" s="81"/>
      <c r="Y36" s="61"/>
      <c r="AA36" s="213"/>
    </row>
    <row r="37" spans="1:27" x14ac:dyDescent="0.25">
      <c r="G37" s="81"/>
      <c r="X37" s="81"/>
      <c r="Y37" s="61"/>
      <c r="AA37" s="213"/>
    </row>
    <row r="38" spans="1:27" x14ac:dyDescent="0.25">
      <c r="G38" s="81"/>
      <c r="T38" s="85"/>
      <c r="X38" s="81"/>
      <c r="Y38" s="61"/>
      <c r="AA38" s="213"/>
    </row>
    <row r="39" spans="1:27" x14ac:dyDescent="0.25">
      <c r="G39" s="81"/>
      <c r="X39" s="81"/>
      <c r="Y39" s="61"/>
      <c r="AA39" s="213"/>
    </row>
    <row r="40" spans="1:27" x14ac:dyDescent="0.25">
      <c r="G40" s="81"/>
      <c r="X40" s="81"/>
      <c r="Y40" s="61"/>
      <c r="AA40" s="213"/>
    </row>
    <row r="41" spans="1:27" x14ac:dyDescent="0.25">
      <c r="G41" s="81"/>
      <c r="X41" s="81"/>
      <c r="Y41" s="61"/>
      <c r="AA41" s="213"/>
    </row>
    <row r="42" spans="1:27" x14ac:dyDescent="0.25">
      <c r="G42" s="81"/>
      <c r="X42" s="81"/>
      <c r="Y42" s="61"/>
      <c r="AA42" s="213"/>
    </row>
    <row r="43" spans="1:27" x14ac:dyDescent="0.25">
      <c r="G43" s="81"/>
      <c r="X43" s="81"/>
      <c r="Y43" s="61"/>
      <c r="AA43" s="213"/>
    </row>
    <row r="44" spans="1:27" x14ac:dyDescent="0.25">
      <c r="G44" s="81"/>
      <c r="X44" s="81"/>
      <c r="Y44" s="61"/>
      <c r="AA44" s="213"/>
    </row>
    <row r="45" spans="1:27" x14ac:dyDescent="0.25">
      <c r="A45" s="323"/>
      <c r="G45" s="81"/>
      <c r="X45" s="81"/>
      <c r="Y45" s="61"/>
      <c r="AA45" s="213"/>
    </row>
    <row r="46" spans="1:27" x14ac:dyDescent="0.25">
      <c r="G46" s="81"/>
      <c r="X46" s="81"/>
      <c r="Y46" s="61"/>
      <c r="AA46" s="213"/>
    </row>
    <row r="47" spans="1:27" x14ac:dyDescent="0.25">
      <c r="G47" s="81"/>
      <c r="X47" s="81"/>
      <c r="Y47" s="61"/>
      <c r="AA47" s="213"/>
    </row>
    <row r="48" spans="1:27" x14ac:dyDescent="0.25">
      <c r="G48" s="81"/>
      <c r="X48" s="81"/>
      <c r="Y48" s="61"/>
      <c r="AA48" s="213"/>
    </row>
    <row r="49" spans="7:27" x14ac:dyDescent="0.25">
      <c r="G49" s="81"/>
      <c r="X49" s="81"/>
      <c r="Y49" s="61"/>
      <c r="AA49" s="213"/>
    </row>
    <row r="50" spans="7:27" x14ac:dyDescent="0.25">
      <c r="G50" s="81"/>
      <c r="X50" s="81"/>
      <c r="Y50" s="61"/>
      <c r="AA50" s="213"/>
    </row>
    <row r="51" spans="7:27" x14ac:dyDescent="0.25">
      <c r="G51" s="81"/>
      <c r="X51" s="81"/>
      <c r="Y51" s="61"/>
      <c r="AA51" s="213"/>
    </row>
    <row r="52" spans="7:27" x14ac:dyDescent="0.25">
      <c r="G52" s="81"/>
      <c r="X52" s="81"/>
      <c r="Y52" s="61"/>
      <c r="AA52" s="213"/>
    </row>
    <row r="53" spans="7:27" x14ac:dyDescent="0.25">
      <c r="G53" s="81"/>
      <c r="X53" s="81"/>
      <c r="Y53" s="61"/>
      <c r="AA53" s="213"/>
    </row>
    <row r="54" spans="7:27" x14ac:dyDescent="0.25">
      <c r="G54" s="81"/>
      <c r="X54" s="81"/>
      <c r="Y54" s="61"/>
      <c r="AA54" s="213"/>
    </row>
    <row r="55" spans="7:27" x14ac:dyDescent="0.25">
      <c r="G55" s="81"/>
      <c r="X55" s="81"/>
      <c r="Y55" s="61"/>
      <c r="AA55" s="213"/>
    </row>
    <row r="56" spans="7:27" x14ac:dyDescent="0.25">
      <c r="G56" s="81"/>
      <c r="X56" s="81"/>
      <c r="Y56" s="61"/>
      <c r="AA56" s="213"/>
    </row>
    <row r="57" spans="7:27" x14ac:dyDescent="0.25">
      <c r="G57" s="81"/>
      <c r="X57" s="81"/>
      <c r="Y57" s="61"/>
      <c r="AA57" s="213"/>
    </row>
    <row r="58" spans="7:27" x14ac:dyDescent="0.25">
      <c r="G58" s="81"/>
      <c r="X58" s="81"/>
      <c r="Y58" s="61"/>
      <c r="AA58" s="213"/>
    </row>
    <row r="59" spans="7:27" x14ac:dyDescent="0.25">
      <c r="G59" s="81"/>
      <c r="X59" s="81"/>
      <c r="Y59" s="61"/>
      <c r="AA59" s="213"/>
    </row>
    <row r="60" spans="7:27" x14ac:dyDescent="0.25">
      <c r="G60" s="81"/>
      <c r="X60" s="81"/>
      <c r="Y60" s="61"/>
      <c r="AA60" s="213"/>
    </row>
    <row r="61" spans="7:27" x14ac:dyDescent="0.25">
      <c r="G61" s="81"/>
      <c r="X61" s="81"/>
      <c r="Y61" s="61"/>
      <c r="AA61" s="213"/>
    </row>
    <row r="62" spans="7:27" x14ac:dyDescent="0.25">
      <c r="G62" s="81"/>
      <c r="X62" s="81"/>
      <c r="Y62" s="61"/>
      <c r="AA62" s="213"/>
    </row>
    <row r="63" spans="7:27" x14ac:dyDescent="0.25">
      <c r="G63" s="81"/>
      <c r="X63" s="81"/>
      <c r="Y63" s="61"/>
      <c r="AA63" s="213"/>
    </row>
    <row r="64" spans="7:27" x14ac:dyDescent="0.25">
      <c r="G64" s="81"/>
      <c r="X64" s="81"/>
      <c r="Y64" s="61"/>
      <c r="AA64" s="213"/>
    </row>
    <row r="65" spans="7:27" x14ac:dyDescent="0.25">
      <c r="X65" s="81"/>
      <c r="Y65" s="61"/>
      <c r="AA65" s="213"/>
    </row>
    <row r="66" spans="7:27" x14ac:dyDescent="0.25">
      <c r="G66" s="81"/>
      <c r="X66" s="81"/>
      <c r="Y66" s="61"/>
      <c r="AA66" s="213"/>
    </row>
    <row r="67" spans="7:27" x14ac:dyDescent="0.25">
      <c r="G67" s="81"/>
      <c r="X67" s="81"/>
      <c r="Y67" s="61"/>
      <c r="AA67" s="213"/>
    </row>
    <row r="68" spans="7:27" x14ac:dyDescent="0.25">
      <c r="G68" s="81"/>
      <c r="X68" s="81"/>
      <c r="Y68" s="61"/>
      <c r="AA68" s="213"/>
    </row>
    <row r="69" spans="7:27" x14ac:dyDescent="0.25">
      <c r="G69" s="81"/>
      <c r="X69" s="81"/>
      <c r="Y69" s="61"/>
      <c r="AA69" s="213"/>
    </row>
    <row r="70" spans="7:27" x14ac:dyDescent="0.25">
      <c r="G70" s="81"/>
      <c r="X70" s="81"/>
      <c r="Y70" s="61"/>
      <c r="AA70" s="213"/>
    </row>
    <row r="71" spans="7:27" x14ac:dyDescent="0.25">
      <c r="G71" s="81"/>
      <c r="X71" s="81"/>
      <c r="Y71" s="61"/>
      <c r="AA71" s="213"/>
    </row>
    <row r="72" spans="7:27" x14ac:dyDescent="0.25">
      <c r="G72" s="81"/>
      <c r="X72" s="81"/>
      <c r="Y72" s="61"/>
      <c r="AA72" s="213"/>
    </row>
    <row r="73" spans="7:27" x14ac:dyDescent="0.25">
      <c r="G73" s="81"/>
      <c r="X73" s="81"/>
      <c r="Y73" s="61"/>
      <c r="AA73" s="213"/>
    </row>
    <row r="74" spans="7:27" x14ac:dyDescent="0.25">
      <c r="G74" s="81"/>
      <c r="X74" s="81"/>
      <c r="Y74" s="61"/>
      <c r="AA74" s="213"/>
    </row>
    <row r="75" spans="7:27" x14ac:dyDescent="0.25">
      <c r="G75" s="81"/>
      <c r="X75" s="81"/>
      <c r="Y75" s="61"/>
      <c r="AA75" s="213"/>
    </row>
    <row r="76" spans="7:27" x14ac:dyDescent="0.25">
      <c r="G76" s="81"/>
      <c r="X76" s="81"/>
      <c r="Y76" s="61"/>
      <c r="AA76" s="213"/>
    </row>
    <row r="77" spans="7:27" x14ac:dyDescent="0.25">
      <c r="G77" s="81"/>
      <c r="X77" s="81"/>
      <c r="Y77" s="61"/>
      <c r="AA77" s="213"/>
    </row>
    <row r="78" spans="7:27" x14ac:dyDescent="0.25">
      <c r="G78" s="81"/>
      <c r="X78" s="81"/>
      <c r="Y78" s="61"/>
      <c r="AA78" s="213"/>
    </row>
    <row r="79" spans="7:27" x14ac:dyDescent="0.25">
      <c r="G79" s="81"/>
      <c r="X79" s="81"/>
      <c r="Y79" s="61"/>
      <c r="AA79" s="213"/>
    </row>
    <row r="80" spans="7:27" x14ac:dyDescent="0.25">
      <c r="G80" s="81"/>
      <c r="X80" s="81"/>
      <c r="Y80" s="61"/>
      <c r="AA80" s="213"/>
    </row>
    <row r="81" spans="7:27" x14ac:dyDescent="0.25">
      <c r="G81" s="81"/>
      <c r="X81" s="81"/>
      <c r="Y81" s="61"/>
      <c r="AA81" s="213"/>
    </row>
    <row r="82" spans="7:27" x14ac:dyDescent="0.25">
      <c r="G82" s="81"/>
      <c r="X82" s="81"/>
      <c r="Y82" s="61"/>
      <c r="AA82" s="213"/>
    </row>
    <row r="83" spans="7:27" x14ac:dyDescent="0.25">
      <c r="G83" s="81"/>
      <c r="X83" s="81"/>
      <c r="Y83" s="61"/>
      <c r="AA83" s="213"/>
    </row>
    <row r="84" spans="7:27" x14ac:dyDescent="0.25">
      <c r="G84" s="81"/>
      <c r="X84" s="81"/>
      <c r="Y84" s="61"/>
      <c r="AA84" s="213"/>
    </row>
    <row r="85" spans="7:27" x14ac:dyDescent="0.25">
      <c r="G85" s="81"/>
      <c r="X85" s="81"/>
      <c r="Y85" s="61"/>
      <c r="AA85" s="21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56"/>
  <sheetViews>
    <sheetView topLeftCell="F1" zoomScale="120" zoomScaleNormal="120" workbookViewId="0">
      <selection activeCell="I2" sqref="I2"/>
    </sheetView>
  </sheetViews>
  <sheetFormatPr baseColWidth="10" defaultRowHeight="15" x14ac:dyDescent="0.25"/>
  <cols>
    <col min="1" max="3" width="11.42578125" style="10"/>
    <col min="4" max="5" width="11.42578125" style="44"/>
    <col min="6" max="7" width="11.42578125" style="10"/>
    <col min="8" max="8" width="11.42578125" style="1"/>
    <col min="9" max="9" width="10" style="1" bestFit="1" customWidth="1"/>
    <col min="10" max="11" width="11.42578125" style="1"/>
    <col min="12" max="12" width="15.5703125" style="1" bestFit="1" customWidth="1"/>
    <col min="13" max="13" width="11.42578125" style="1"/>
    <col min="14" max="14" width="14.140625" style="1" bestFit="1" customWidth="1"/>
    <col min="15" max="15" width="14.140625" style="1" customWidth="1"/>
    <col min="16" max="19" width="11.42578125" style="1"/>
    <col min="20" max="20" width="13.28515625" style="1" bestFit="1" customWidth="1"/>
    <col min="21" max="21" width="11.42578125" style="1"/>
    <col min="22" max="22" width="12.42578125" style="1" bestFit="1" customWidth="1"/>
    <col min="23" max="30" width="11.42578125" style="1"/>
    <col min="31" max="31" width="14" style="1" bestFit="1" customWidth="1"/>
    <col min="32" max="33" width="11.42578125" style="1"/>
    <col min="34" max="35" width="15.28515625" style="1" bestFit="1" customWidth="1"/>
    <col min="36" max="41" width="11.42578125" style="28"/>
    <col min="42" max="43" width="11.42578125" style="1"/>
    <col min="44" max="53" width="13.28515625" style="1" customWidth="1"/>
    <col min="54" max="54" width="13.28515625" style="28" customWidth="1"/>
    <col min="55" max="57" width="13.28515625" style="1" customWidth="1"/>
    <col min="58" max="58" width="11.42578125" style="28"/>
    <col min="59" max="61" width="11.42578125" style="1"/>
    <col min="62" max="62" width="13.85546875" style="1" bestFit="1" customWidth="1"/>
    <col min="63" max="16384" width="11.42578125" style="1"/>
  </cols>
  <sheetData>
    <row r="1" spans="1:76" ht="15.75" x14ac:dyDescent="0.25">
      <c r="A1" s="113" t="s">
        <v>51</v>
      </c>
    </row>
    <row r="2" spans="1:76" x14ac:dyDescent="0.25">
      <c r="B2" s="42"/>
    </row>
    <row r="3" spans="1:76" ht="15" customHeight="1" x14ac:dyDescent="0.2">
      <c r="B3" s="379" t="s">
        <v>2</v>
      </c>
      <c r="C3" s="380"/>
      <c r="D3" s="380"/>
      <c r="E3" s="380"/>
      <c r="F3" s="380"/>
      <c r="G3" s="381"/>
    </row>
    <row r="4" spans="1:76" s="10" customFormat="1" ht="12.75" x14ac:dyDescent="0.2">
      <c r="B4" s="4" t="s">
        <v>0</v>
      </c>
      <c r="C4" s="4" t="s">
        <v>1</v>
      </c>
      <c r="D4" s="4" t="s">
        <v>47</v>
      </c>
      <c r="E4" s="4" t="s">
        <v>1</v>
      </c>
      <c r="F4" s="4" t="s">
        <v>3</v>
      </c>
      <c r="G4" s="4" t="s">
        <v>1</v>
      </c>
      <c r="H4" s="1"/>
      <c r="I4" s="1"/>
      <c r="J4" s="4"/>
      <c r="K4" s="4"/>
      <c r="M4" s="3"/>
      <c r="O4" s="4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G4" s="3"/>
      <c r="AI4" s="3"/>
      <c r="AJ4" s="4"/>
      <c r="AK4" s="4"/>
      <c r="AL4" s="4"/>
      <c r="AM4" s="4"/>
      <c r="AN4" s="4"/>
      <c r="AO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3"/>
      <c r="BE4" s="3"/>
      <c r="BF4" s="4"/>
      <c r="BG4" s="3"/>
      <c r="BH4" s="3"/>
      <c r="BJ4" s="4"/>
      <c r="BK4" s="4"/>
      <c r="BL4" s="4"/>
      <c r="BM4" s="4"/>
      <c r="BN4" s="4"/>
      <c r="BO4" s="4"/>
      <c r="BP4" s="4"/>
      <c r="BQ4" s="4"/>
      <c r="BR4" s="4"/>
      <c r="BS4" s="4"/>
      <c r="BW4" s="45"/>
    </row>
    <row r="5" spans="1:76" s="10" customFormat="1" x14ac:dyDescent="0.25">
      <c r="A5" s="10">
        <v>1983</v>
      </c>
      <c r="B5" s="36">
        <v>24100000</v>
      </c>
      <c r="C5" s="36">
        <v>24200000</v>
      </c>
      <c r="D5" s="36">
        <v>21200000</v>
      </c>
      <c r="E5" s="36">
        <v>21100000</v>
      </c>
      <c r="F5" s="36">
        <v>2900000</v>
      </c>
      <c r="G5" s="36">
        <v>3100000</v>
      </c>
      <c r="O5" s="25"/>
      <c r="P5" s="25"/>
      <c r="Q5" s="25"/>
      <c r="R5" s="25"/>
      <c r="S5" s="25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I5" s="38"/>
      <c r="AJ5" s="40"/>
      <c r="AK5" s="40"/>
      <c r="AL5" s="40"/>
      <c r="AM5" s="40"/>
      <c r="AN5" s="40"/>
      <c r="AO5" s="40"/>
      <c r="BB5" s="11"/>
      <c r="BF5" s="41"/>
      <c r="BG5" s="41"/>
      <c r="BH5" s="41"/>
      <c r="BJ5" s="37"/>
      <c r="BK5" s="37"/>
      <c r="BL5" s="37"/>
      <c r="BM5" s="37"/>
      <c r="BN5" s="37"/>
      <c r="BO5" s="37"/>
      <c r="BP5" s="37"/>
      <c r="BQ5" s="37"/>
      <c r="BR5" s="37"/>
      <c r="BS5" s="37"/>
      <c r="BW5" s="39"/>
      <c r="BX5" s="40"/>
    </row>
    <row r="6" spans="1:76" s="10" customFormat="1" x14ac:dyDescent="0.25">
      <c r="A6" s="10">
        <v>1984</v>
      </c>
      <c r="B6" s="36">
        <v>24200000</v>
      </c>
      <c r="C6" s="36">
        <v>24300000</v>
      </c>
      <c r="D6" s="36">
        <v>21100000</v>
      </c>
      <c r="E6" s="36">
        <v>21100000</v>
      </c>
      <c r="F6" s="36">
        <v>3100000</v>
      </c>
      <c r="G6" s="36">
        <v>3100000</v>
      </c>
      <c r="O6" s="25"/>
      <c r="P6" s="25"/>
      <c r="Q6" s="25"/>
      <c r="R6" s="25"/>
      <c r="S6" s="25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I6" s="38"/>
      <c r="AJ6" s="40"/>
      <c r="AK6" s="40"/>
      <c r="AL6" s="40"/>
      <c r="AM6" s="40"/>
      <c r="AN6" s="40"/>
      <c r="AO6" s="40"/>
      <c r="BB6" s="11"/>
      <c r="BF6" s="41"/>
      <c r="BG6" s="41"/>
      <c r="BH6" s="41"/>
      <c r="BJ6" s="37"/>
      <c r="BK6" s="37"/>
      <c r="BL6" s="37"/>
      <c r="BM6" s="37"/>
      <c r="BN6" s="37"/>
      <c r="BO6" s="37"/>
      <c r="BP6" s="37"/>
      <c r="BQ6" s="37"/>
      <c r="BR6" s="37"/>
      <c r="BS6" s="37"/>
      <c r="BW6" s="39"/>
      <c r="BX6" s="40"/>
    </row>
    <row r="7" spans="1:76" s="10" customFormat="1" x14ac:dyDescent="0.25">
      <c r="A7" s="10">
        <v>1985</v>
      </c>
      <c r="B7" s="36">
        <v>24400000</v>
      </c>
      <c r="C7" s="36">
        <v>24400000</v>
      </c>
      <c r="D7" s="36">
        <v>21200000</v>
      </c>
      <c r="E7" s="36">
        <v>21100000</v>
      </c>
      <c r="F7" s="36">
        <v>3100000</v>
      </c>
      <c r="G7" s="36">
        <v>3200000</v>
      </c>
      <c r="O7" s="25"/>
      <c r="P7" s="25"/>
      <c r="Q7" s="25"/>
      <c r="R7" s="25"/>
      <c r="S7" s="25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I7" s="38"/>
      <c r="AJ7" s="40"/>
      <c r="AK7" s="40"/>
      <c r="AL7" s="40"/>
      <c r="AM7" s="40"/>
      <c r="AN7" s="40"/>
      <c r="AO7" s="40"/>
      <c r="BB7" s="11"/>
      <c r="BF7" s="41"/>
      <c r="BG7" s="41"/>
      <c r="BH7" s="41"/>
      <c r="BJ7" s="37"/>
      <c r="BK7" s="37"/>
      <c r="BL7" s="37"/>
      <c r="BM7" s="37"/>
      <c r="BN7" s="37"/>
      <c r="BO7" s="37"/>
      <c r="BP7" s="37"/>
      <c r="BQ7" s="37"/>
      <c r="BR7" s="37"/>
      <c r="BS7" s="37"/>
      <c r="BW7" s="39"/>
      <c r="BX7" s="40"/>
    </row>
    <row r="8" spans="1:76" s="10" customFormat="1" x14ac:dyDescent="0.25">
      <c r="A8" s="10">
        <v>1986</v>
      </c>
      <c r="B8" s="36">
        <v>24600000</v>
      </c>
      <c r="C8" s="36">
        <v>24500000</v>
      </c>
      <c r="D8" s="36">
        <v>21300000</v>
      </c>
      <c r="E8" s="36">
        <v>21200000</v>
      </c>
      <c r="F8" s="36">
        <v>3300000</v>
      </c>
      <c r="G8" s="36">
        <v>3300000</v>
      </c>
      <c r="O8" s="25"/>
      <c r="P8" s="25"/>
      <c r="Q8" s="25"/>
      <c r="R8" s="25"/>
      <c r="S8" s="25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I8" s="38"/>
      <c r="AJ8" s="40"/>
      <c r="AK8" s="40"/>
      <c r="AL8" s="40"/>
      <c r="AM8" s="40"/>
      <c r="AN8" s="40"/>
      <c r="AO8" s="40"/>
      <c r="BB8" s="11"/>
      <c r="BF8" s="41"/>
      <c r="BG8" s="41"/>
      <c r="BH8" s="41"/>
      <c r="BJ8" s="37"/>
      <c r="BK8" s="37"/>
      <c r="BL8" s="37"/>
      <c r="BM8" s="37"/>
      <c r="BN8" s="37"/>
      <c r="BO8" s="37"/>
      <c r="BP8" s="37"/>
      <c r="BQ8" s="37"/>
      <c r="BR8" s="37"/>
      <c r="BS8" s="37"/>
      <c r="BW8" s="39"/>
      <c r="BX8" s="40"/>
    </row>
    <row r="9" spans="1:76" s="10" customFormat="1" x14ac:dyDescent="0.25">
      <c r="A9" s="10">
        <v>1987</v>
      </c>
      <c r="B9" s="36">
        <v>24600000</v>
      </c>
      <c r="C9" s="36">
        <v>24600000</v>
      </c>
      <c r="D9" s="36">
        <v>21200000</v>
      </c>
      <c r="E9" s="36">
        <v>21100000</v>
      </c>
      <c r="F9" s="36">
        <v>3400000</v>
      </c>
      <c r="G9" s="36">
        <v>3500000</v>
      </c>
      <c r="O9" s="25"/>
      <c r="P9" s="25"/>
      <c r="Q9" s="25"/>
      <c r="R9" s="25"/>
      <c r="S9" s="25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I9" s="38"/>
      <c r="AJ9" s="40"/>
      <c r="AK9" s="40"/>
      <c r="AL9" s="40"/>
      <c r="AM9" s="40"/>
      <c r="AN9" s="40"/>
      <c r="AO9" s="40"/>
      <c r="BB9" s="11"/>
      <c r="BF9" s="41"/>
      <c r="BG9" s="41"/>
      <c r="BH9" s="41"/>
      <c r="BJ9" s="37"/>
      <c r="BK9" s="37"/>
      <c r="BL9" s="37"/>
      <c r="BM9" s="37"/>
      <c r="BN9" s="37"/>
      <c r="BO9" s="37"/>
      <c r="BP9" s="37"/>
      <c r="BQ9" s="37"/>
      <c r="BR9" s="37"/>
      <c r="BS9" s="37"/>
      <c r="BW9" s="39"/>
      <c r="BX9" s="40"/>
    </row>
    <row r="10" spans="1:76" s="10" customFormat="1" x14ac:dyDescent="0.25">
      <c r="A10" s="10">
        <v>1988</v>
      </c>
      <c r="B10" s="36">
        <v>24600000</v>
      </c>
      <c r="C10" s="36">
        <v>24700000</v>
      </c>
      <c r="D10" s="36">
        <v>21000000</v>
      </c>
      <c r="E10" s="36">
        <v>21100000</v>
      </c>
      <c r="F10" s="36">
        <v>3600000</v>
      </c>
      <c r="G10" s="36">
        <v>3600000</v>
      </c>
      <c r="O10" s="25"/>
      <c r="P10" s="25"/>
      <c r="Q10" s="25"/>
      <c r="R10" s="25"/>
      <c r="S10" s="25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I10" s="38"/>
      <c r="AJ10" s="40"/>
      <c r="AK10" s="40"/>
      <c r="AL10" s="40"/>
      <c r="AM10" s="40"/>
      <c r="AN10" s="40"/>
      <c r="AO10" s="40"/>
      <c r="BB10" s="11"/>
      <c r="BF10" s="41"/>
      <c r="BG10" s="41"/>
      <c r="BH10" s="41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W10" s="39"/>
      <c r="BX10" s="40"/>
    </row>
    <row r="11" spans="1:76" s="10" customFormat="1" x14ac:dyDescent="0.25">
      <c r="A11" s="10">
        <v>1989</v>
      </c>
      <c r="B11" s="36">
        <v>24800000</v>
      </c>
      <c r="C11" s="36">
        <v>24800000</v>
      </c>
      <c r="D11" s="36">
        <v>21200000</v>
      </c>
      <c r="E11" s="36">
        <v>21100000</v>
      </c>
      <c r="F11" s="36">
        <v>3700000</v>
      </c>
      <c r="G11" s="36">
        <v>3700000</v>
      </c>
      <c r="O11" s="25"/>
      <c r="P11" s="25"/>
      <c r="Q11" s="25"/>
      <c r="R11" s="25"/>
      <c r="S11" s="25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I11" s="38"/>
      <c r="AJ11" s="40"/>
      <c r="AK11" s="40"/>
      <c r="AL11" s="40"/>
      <c r="AM11" s="40"/>
      <c r="AN11" s="40"/>
      <c r="AO11" s="40"/>
      <c r="BB11" s="11"/>
      <c r="BF11" s="41"/>
      <c r="BG11" s="41"/>
      <c r="BH11" s="41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W11" s="39"/>
      <c r="BX11" s="40"/>
    </row>
    <row r="12" spans="1:76" s="10" customFormat="1" x14ac:dyDescent="0.25">
      <c r="A12" s="10">
        <v>1990</v>
      </c>
      <c r="B12" s="36">
        <v>24800000</v>
      </c>
      <c r="C12" s="36">
        <v>24800000</v>
      </c>
      <c r="D12" s="36">
        <v>21000000</v>
      </c>
      <c r="E12" s="36">
        <v>20900000</v>
      </c>
      <c r="F12" s="36">
        <v>3900000</v>
      </c>
      <c r="G12" s="36">
        <v>3900000</v>
      </c>
      <c r="O12" s="25"/>
      <c r="P12" s="25"/>
      <c r="Q12" s="25"/>
      <c r="R12" s="25"/>
      <c r="S12" s="25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I12" s="38"/>
      <c r="AJ12" s="40"/>
      <c r="AK12" s="40"/>
      <c r="AL12" s="40"/>
      <c r="AM12" s="40"/>
      <c r="AN12" s="40"/>
      <c r="AO12" s="40"/>
      <c r="BB12" s="11"/>
      <c r="BF12" s="41"/>
      <c r="BG12" s="41"/>
      <c r="BH12" s="41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W12" s="39"/>
      <c r="BX12" s="40"/>
    </row>
    <row r="13" spans="1:76" s="10" customFormat="1" x14ac:dyDescent="0.25">
      <c r="A13" s="10">
        <v>1991</v>
      </c>
      <c r="B13" s="36">
        <v>24800000</v>
      </c>
      <c r="C13" s="36">
        <v>24900000</v>
      </c>
      <c r="D13" s="36">
        <v>20800000</v>
      </c>
      <c r="E13" s="36">
        <v>20700000</v>
      </c>
      <c r="F13" s="36">
        <v>4000000</v>
      </c>
      <c r="G13" s="36">
        <v>4100000</v>
      </c>
      <c r="O13" s="25"/>
      <c r="P13" s="25"/>
      <c r="Q13" s="25"/>
      <c r="R13" s="25"/>
      <c r="S13" s="25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I13" s="38"/>
      <c r="AJ13" s="40"/>
      <c r="AK13" s="40"/>
      <c r="AL13" s="40"/>
      <c r="AM13" s="40"/>
      <c r="AN13" s="40"/>
      <c r="AO13" s="40"/>
      <c r="BB13" s="11"/>
      <c r="BF13" s="41"/>
      <c r="BG13" s="41"/>
      <c r="BH13" s="41"/>
      <c r="BI13" s="25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W13" s="39"/>
      <c r="BX13" s="40"/>
    </row>
    <row r="14" spans="1:76" x14ac:dyDescent="0.25">
      <c r="A14" s="10">
        <v>1992</v>
      </c>
      <c r="B14" s="36">
        <v>25000000</v>
      </c>
      <c r="C14" s="36">
        <v>25000000</v>
      </c>
      <c r="D14" s="36">
        <v>20700000</v>
      </c>
      <c r="E14" s="36">
        <v>20600000</v>
      </c>
      <c r="F14" s="36">
        <v>4300000</v>
      </c>
      <c r="G14" s="36">
        <v>4400000</v>
      </c>
      <c r="O14" s="5"/>
      <c r="P14" s="5"/>
      <c r="Q14" s="5"/>
      <c r="R14" s="5"/>
      <c r="S14" s="5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I14" s="9"/>
      <c r="AJ14" s="6"/>
      <c r="AK14" s="6"/>
      <c r="AL14" s="6"/>
      <c r="AM14" s="6"/>
      <c r="AN14" s="6"/>
      <c r="AO14" s="6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1"/>
      <c r="BF14" s="12"/>
      <c r="BG14" s="12"/>
      <c r="BH14" s="12"/>
      <c r="BI14" s="5"/>
      <c r="BJ14" s="8"/>
      <c r="BK14" s="8"/>
      <c r="BL14" s="8"/>
      <c r="BM14" s="8"/>
      <c r="BN14" s="8"/>
      <c r="BO14" s="8"/>
      <c r="BP14" s="8"/>
      <c r="BQ14" s="8"/>
      <c r="BR14" s="8"/>
      <c r="BS14" s="8"/>
      <c r="BW14" s="7"/>
      <c r="BX14" s="6"/>
    </row>
    <row r="15" spans="1:76" x14ac:dyDescent="0.25">
      <c r="A15" s="10">
        <v>1993</v>
      </c>
      <c r="B15" s="36">
        <v>25100000</v>
      </c>
      <c r="C15" s="36">
        <v>25100000</v>
      </c>
      <c r="D15" s="36">
        <v>20300000</v>
      </c>
      <c r="E15" s="36">
        <v>20500000</v>
      </c>
      <c r="F15" s="36">
        <v>4800000</v>
      </c>
      <c r="G15" s="36">
        <v>4600000</v>
      </c>
      <c r="O15" s="5"/>
      <c r="P15" s="5"/>
      <c r="Q15" s="5"/>
      <c r="R15" s="5"/>
      <c r="S15" s="5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I15" s="9"/>
      <c r="AJ15" s="6"/>
      <c r="AK15" s="6"/>
      <c r="AL15" s="6"/>
      <c r="AM15" s="6"/>
      <c r="AN15" s="6"/>
      <c r="AO15" s="6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1"/>
      <c r="BF15" s="12"/>
      <c r="BG15" s="12"/>
      <c r="BH15" s="12"/>
      <c r="BI15" s="5"/>
      <c r="BJ15" s="8"/>
      <c r="BK15" s="8"/>
      <c r="BL15" s="8"/>
      <c r="BM15" s="8"/>
      <c r="BN15" s="8"/>
      <c r="BO15" s="8"/>
      <c r="BP15" s="8"/>
      <c r="BQ15" s="8"/>
      <c r="BR15" s="8"/>
      <c r="BS15" s="8"/>
      <c r="BW15" s="7"/>
      <c r="BX15" s="6"/>
    </row>
    <row r="16" spans="1:76" x14ac:dyDescent="0.25">
      <c r="A16" s="10">
        <v>1994</v>
      </c>
      <c r="B16" s="36">
        <v>25200000</v>
      </c>
      <c r="C16" s="36">
        <v>25300000</v>
      </c>
      <c r="D16" s="36">
        <v>20300000</v>
      </c>
      <c r="E16" s="36">
        <v>20500000</v>
      </c>
      <c r="F16" s="36">
        <v>4900000</v>
      </c>
      <c r="G16" s="36">
        <v>4800000</v>
      </c>
      <c r="H16" s="49"/>
      <c r="I16" s="49"/>
      <c r="O16" s="5"/>
      <c r="P16" s="5"/>
      <c r="Q16" s="5"/>
      <c r="R16" s="5"/>
      <c r="S16" s="5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I16" s="9"/>
      <c r="AJ16" s="6"/>
      <c r="AK16" s="6"/>
      <c r="AL16" s="6"/>
      <c r="AM16" s="6"/>
      <c r="AN16" s="6"/>
      <c r="AO16" s="6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1"/>
      <c r="BF16" s="12"/>
      <c r="BG16" s="12"/>
      <c r="BH16" s="12"/>
      <c r="BI16" s="5"/>
      <c r="BJ16" s="8"/>
      <c r="BK16" s="8"/>
      <c r="BL16" s="8"/>
      <c r="BM16" s="8"/>
      <c r="BN16" s="8"/>
      <c r="BO16" s="8"/>
      <c r="BP16" s="8"/>
      <c r="BQ16" s="8"/>
      <c r="BR16" s="8"/>
      <c r="BS16" s="8"/>
      <c r="BW16" s="7"/>
      <c r="BX16" s="6"/>
    </row>
    <row r="17" spans="1:76" x14ac:dyDescent="0.25">
      <c r="A17" s="10">
        <v>1995</v>
      </c>
      <c r="B17" s="36">
        <v>25300000</v>
      </c>
      <c r="C17" s="36">
        <v>25400000</v>
      </c>
      <c r="D17" s="36">
        <v>20200000</v>
      </c>
      <c r="E17" s="36">
        <v>20300000</v>
      </c>
      <c r="F17" s="36">
        <v>5200000</v>
      </c>
      <c r="G17" s="36">
        <v>5100000</v>
      </c>
      <c r="H17" s="49"/>
      <c r="I17" s="49"/>
      <c r="O17" s="5"/>
      <c r="P17" s="5"/>
      <c r="Q17" s="5"/>
      <c r="R17" s="5"/>
      <c r="S17" s="5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I17" s="9"/>
      <c r="AJ17" s="6"/>
      <c r="AK17" s="6"/>
      <c r="AL17" s="6"/>
      <c r="AM17" s="6"/>
      <c r="AN17" s="6"/>
      <c r="AO17" s="6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1"/>
      <c r="BF17" s="12"/>
      <c r="BG17" s="12"/>
      <c r="BH17" s="12"/>
      <c r="BI17" s="5"/>
      <c r="BJ17" s="8"/>
      <c r="BK17" s="8"/>
      <c r="BL17" s="8"/>
      <c r="BM17" s="8"/>
      <c r="BN17" s="8"/>
      <c r="BO17" s="8"/>
      <c r="BP17" s="8"/>
      <c r="BQ17" s="8"/>
      <c r="BR17" s="8"/>
      <c r="BS17" s="8"/>
      <c r="BW17" s="7"/>
      <c r="BX17" s="6"/>
    </row>
    <row r="18" spans="1:76" x14ac:dyDescent="0.25">
      <c r="A18" s="10">
        <v>1996</v>
      </c>
      <c r="B18" s="36">
        <v>25600000</v>
      </c>
      <c r="C18" s="36">
        <v>25600000</v>
      </c>
      <c r="D18" s="36">
        <v>20200000</v>
      </c>
      <c r="E18" s="36">
        <v>20300000</v>
      </c>
      <c r="F18" s="36">
        <v>5400000</v>
      </c>
      <c r="G18" s="36">
        <v>5300000</v>
      </c>
      <c r="H18" s="49"/>
      <c r="I18" s="49"/>
      <c r="O18" s="5"/>
      <c r="P18" s="5"/>
      <c r="Q18" s="5"/>
      <c r="R18" s="5"/>
      <c r="S18" s="5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I18" s="9"/>
      <c r="AJ18" s="6"/>
      <c r="AK18" s="6"/>
      <c r="AL18" s="6"/>
      <c r="AM18" s="6"/>
      <c r="AN18" s="6"/>
      <c r="AO18" s="6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1"/>
      <c r="BF18" s="12"/>
      <c r="BG18" s="12"/>
      <c r="BH18" s="12"/>
      <c r="BI18" s="5"/>
      <c r="BJ18" s="8"/>
      <c r="BK18" s="8"/>
      <c r="BL18" s="8"/>
      <c r="BM18" s="8"/>
      <c r="BN18" s="8"/>
      <c r="BO18" s="8"/>
      <c r="BP18" s="8"/>
      <c r="BQ18" s="8"/>
      <c r="BR18" s="8"/>
      <c r="BS18" s="8"/>
      <c r="BW18" s="7"/>
      <c r="BX18" s="6"/>
    </row>
    <row r="19" spans="1:76" x14ac:dyDescent="0.25">
      <c r="A19" s="10">
        <v>1997</v>
      </c>
      <c r="B19" s="36">
        <v>25500000</v>
      </c>
      <c r="C19" s="36">
        <v>25700000</v>
      </c>
      <c r="D19" s="36">
        <v>19900000</v>
      </c>
      <c r="E19" s="36">
        <v>20200000</v>
      </c>
      <c r="F19" s="36">
        <v>5600000</v>
      </c>
      <c r="G19" s="36">
        <v>5600000</v>
      </c>
      <c r="H19" s="49"/>
      <c r="I19" s="49"/>
      <c r="O19" s="5"/>
      <c r="P19" s="5"/>
      <c r="Q19" s="5"/>
      <c r="R19" s="5"/>
      <c r="S19" s="5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I19" s="9"/>
      <c r="AJ19" s="6"/>
      <c r="AK19" s="6"/>
      <c r="AL19" s="6"/>
      <c r="AM19" s="6"/>
      <c r="AN19" s="6"/>
      <c r="AO19" s="6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1"/>
      <c r="BF19" s="12"/>
      <c r="BG19" s="12"/>
      <c r="BH19" s="12"/>
      <c r="BI19" s="5"/>
      <c r="BJ19" s="8"/>
      <c r="BK19" s="8"/>
      <c r="BL19" s="8"/>
      <c r="BM19" s="8"/>
      <c r="BN19" s="8"/>
      <c r="BO19" s="8"/>
      <c r="BP19" s="8"/>
      <c r="BQ19" s="8"/>
      <c r="BR19" s="8"/>
      <c r="BS19" s="8"/>
      <c r="BW19" s="7"/>
      <c r="BX19" s="6"/>
    </row>
    <row r="20" spans="1:76" x14ac:dyDescent="0.25">
      <c r="A20" s="10">
        <v>1998</v>
      </c>
      <c r="B20" s="36">
        <v>25700000</v>
      </c>
      <c r="C20" s="36">
        <v>25900000</v>
      </c>
      <c r="D20" s="36">
        <v>19900000</v>
      </c>
      <c r="E20" s="36">
        <v>20100000</v>
      </c>
      <c r="F20" s="36">
        <v>5800000</v>
      </c>
      <c r="G20" s="36">
        <v>5800000</v>
      </c>
      <c r="H20" s="49"/>
      <c r="I20" s="49"/>
      <c r="O20" s="5"/>
      <c r="P20" s="5"/>
      <c r="Q20" s="5"/>
      <c r="R20" s="5"/>
      <c r="S20" s="5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I20" s="9"/>
      <c r="AJ20" s="6"/>
      <c r="AK20" s="6"/>
      <c r="AL20" s="6"/>
      <c r="AM20" s="6"/>
      <c r="AN20" s="6"/>
      <c r="AO20" s="6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1"/>
      <c r="BF20" s="12"/>
      <c r="BG20" s="12"/>
      <c r="BH20" s="12"/>
      <c r="BI20" s="5"/>
      <c r="BJ20" s="8"/>
      <c r="BK20" s="8"/>
      <c r="BL20" s="8"/>
      <c r="BM20" s="8"/>
      <c r="BN20" s="8"/>
      <c r="BO20" s="8"/>
      <c r="BP20" s="8"/>
      <c r="BQ20" s="8"/>
      <c r="BR20" s="8"/>
      <c r="BS20" s="8"/>
      <c r="BW20" s="7"/>
      <c r="BX20" s="6"/>
    </row>
    <row r="21" spans="1:76" x14ac:dyDescent="0.25">
      <c r="A21" s="10">
        <v>1999</v>
      </c>
      <c r="B21" s="36">
        <v>25900000</v>
      </c>
      <c r="C21" s="36">
        <v>26000000</v>
      </c>
      <c r="D21" s="36">
        <v>19900000</v>
      </c>
      <c r="E21" s="36">
        <v>19900000</v>
      </c>
      <c r="F21" s="36">
        <v>6000000</v>
      </c>
      <c r="G21" s="36">
        <v>6100000</v>
      </c>
      <c r="H21" s="49"/>
      <c r="I21" s="49"/>
      <c r="O21" s="5"/>
      <c r="P21" s="5"/>
      <c r="Q21" s="5"/>
      <c r="R21" s="5"/>
      <c r="S21" s="5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I21" s="9"/>
      <c r="AJ21" s="6"/>
      <c r="AK21" s="6"/>
      <c r="AL21" s="6"/>
      <c r="AM21" s="6"/>
      <c r="AN21" s="6"/>
      <c r="AO21" s="6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1"/>
      <c r="BF21" s="12"/>
      <c r="BG21" s="12"/>
      <c r="BH21" s="12"/>
      <c r="BI21" s="5"/>
      <c r="BJ21" s="8"/>
      <c r="BK21" s="8"/>
      <c r="BL21" s="8"/>
      <c r="BM21" s="8"/>
      <c r="BN21" s="8"/>
      <c r="BO21" s="8"/>
      <c r="BP21" s="8"/>
      <c r="BQ21" s="8"/>
      <c r="BR21" s="8"/>
      <c r="BS21" s="8"/>
      <c r="BW21" s="7"/>
      <c r="BX21" s="6"/>
    </row>
    <row r="22" spans="1:76" x14ac:dyDescent="0.25">
      <c r="A22" s="10">
        <v>2000</v>
      </c>
      <c r="B22" s="36">
        <v>26200000</v>
      </c>
      <c r="C22" s="36">
        <v>26300000</v>
      </c>
      <c r="D22" s="36">
        <v>19900000</v>
      </c>
      <c r="E22" s="36">
        <v>19900000</v>
      </c>
      <c r="F22" s="36">
        <v>6300000</v>
      </c>
      <c r="G22" s="36">
        <v>6300000</v>
      </c>
      <c r="H22" s="49"/>
      <c r="I22" s="49"/>
      <c r="O22" s="5"/>
      <c r="P22" s="5"/>
      <c r="Q22" s="5"/>
      <c r="R22" s="5"/>
      <c r="S22" s="5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I22" s="9"/>
      <c r="AJ22" s="6"/>
      <c r="AK22" s="6"/>
      <c r="AL22" s="6"/>
      <c r="AM22" s="6"/>
      <c r="AN22" s="6"/>
      <c r="AO22" s="6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1"/>
      <c r="BF22" s="12"/>
      <c r="BG22" s="12"/>
      <c r="BH22" s="12"/>
      <c r="BI22" s="5"/>
      <c r="BJ22" s="8"/>
      <c r="BK22" s="8"/>
      <c r="BL22" s="8"/>
      <c r="BM22" s="8"/>
      <c r="BN22" s="8"/>
      <c r="BO22" s="8"/>
      <c r="BP22" s="8"/>
      <c r="BQ22" s="8"/>
      <c r="BR22" s="8"/>
      <c r="BS22" s="8"/>
      <c r="BW22" s="7"/>
      <c r="BX22" s="6"/>
    </row>
    <row r="23" spans="1:76" x14ac:dyDescent="0.25">
      <c r="A23" s="10">
        <v>2001</v>
      </c>
      <c r="B23" s="36">
        <v>26400000</v>
      </c>
      <c r="C23" s="36">
        <v>26500000</v>
      </c>
      <c r="D23" s="36">
        <v>19700000</v>
      </c>
      <c r="E23" s="36">
        <v>19900000</v>
      </c>
      <c r="F23" s="36">
        <v>6600000</v>
      </c>
      <c r="G23" s="36">
        <v>6600000</v>
      </c>
      <c r="H23" s="49"/>
      <c r="I23" s="49"/>
      <c r="O23" s="5"/>
      <c r="P23" s="5"/>
      <c r="Q23" s="5"/>
      <c r="R23" s="5"/>
      <c r="S23" s="5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I23" s="9"/>
      <c r="AJ23" s="6"/>
      <c r="AK23" s="6"/>
      <c r="AL23" s="6"/>
      <c r="AM23" s="6"/>
      <c r="AN23" s="6"/>
      <c r="AO23" s="6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1"/>
      <c r="BF23" s="12"/>
      <c r="BG23" s="12"/>
      <c r="BH23" s="12"/>
      <c r="BI23" s="5"/>
      <c r="BJ23" s="8"/>
      <c r="BK23" s="8"/>
      <c r="BL23" s="8"/>
      <c r="BM23" s="8"/>
      <c r="BN23" s="8"/>
      <c r="BO23" s="8"/>
      <c r="BP23" s="8"/>
      <c r="BQ23" s="8"/>
      <c r="BR23" s="8"/>
      <c r="BS23" s="8"/>
      <c r="BW23" s="7"/>
      <c r="BX23" s="6"/>
    </row>
    <row r="24" spans="1:76" x14ac:dyDescent="0.25">
      <c r="A24" s="10">
        <v>2002</v>
      </c>
      <c r="B24" s="36">
        <v>26700000</v>
      </c>
      <c r="C24" s="36">
        <v>26800000</v>
      </c>
      <c r="D24" s="36">
        <v>19800000</v>
      </c>
      <c r="E24" s="36">
        <v>19900000</v>
      </c>
      <c r="F24" s="36">
        <v>6900000</v>
      </c>
      <c r="G24" s="36">
        <v>6900000</v>
      </c>
      <c r="H24" s="49"/>
      <c r="I24" s="49"/>
      <c r="O24" s="5"/>
      <c r="P24" s="5"/>
      <c r="Q24" s="5"/>
      <c r="R24" s="5"/>
      <c r="S24" s="5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I24" s="9"/>
      <c r="AJ24" s="6"/>
      <c r="AK24" s="6"/>
      <c r="AL24" s="6"/>
      <c r="AM24" s="6"/>
      <c r="AN24" s="6"/>
      <c r="AO24" s="6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1"/>
      <c r="BF24" s="12"/>
      <c r="BG24" s="12"/>
      <c r="BH24" s="12"/>
      <c r="BI24" s="5"/>
      <c r="BJ24" s="8"/>
      <c r="BK24" s="8"/>
      <c r="BL24" s="8"/>
      <c r="BM24" s="8"/>
      <c r="BN24" s="8"/>
      <c r="BO24" s="8"/>
      <c r="BP24" s="8"/>
      <c r="BQ24" s="8"/>
      <c r="BR24" s="8"/>
      <c r="BS24" s="8"/>
      <c r="BW24" s="7"/>
      <c r="BX24" s="6"/>
    </row>
    <row r="25" spans="1:76" x14ac:dyDescent="0.25">
      <c r="A25" s="10">
        <v>2003</v>
      </c>
      <c r="B25" s="36">
        <v>26900000</v>
      </c>
      <c r="C25" s="36">
        <v>26900000</v>
      </c>
      <c r="D25" s="36">
        <v>19800000</v>
      </c>
      <c r="E25" s="36">
        <v>19800000</v>
      </c>
      <c r="F25" s="36">
        <v>7100000</v>
      </c>
      <c r="G25" s="36">
        <v>7100000</v>
      </c>
      <c r="H25" s="49"/>
      <c r="I25" s="49"/>
      <c r="O25" s="5"/>
      <c r="P25" s="5"/>
      <c r="Q25" s="5"/>
      <c r="R25" s="5"/>
      <c r="S25" s="5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I25" s="9"/>
      <c r="AJ25" s="6"/>
      <c r="AK25" s="6"/>
      <c r="AL25" s="6"/>
      <c r="AM25" s="6"/>
      <c r="AN25" s="6"/>
      <c r="AO25" s="6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1"/>
      <c r="BF25" s="12"/>
      <c r="BG25" s="12"/>
      <c r="BH25" s="12"/>
      <c r="BI25" s="5"/>
      <c r="BJ25" s="8"/>
      <c r="BK25" s="8"/>
      <c r="BL25" s="8"/>
      <c r="BM25" s="8"/>
      <c r="BN25" s="8"/>
      <c r="BO25" s="8"/>
      <c r="BP25" s="8"/>
      <c r="BQ25" s="8"/>
      <c r="BR25" s="8"/>
      <c r="BS25" s="8"/>
      <c r="BW25" s="7"/>
      <c r="BX25" s="6"/>
    </row>
    <row r="26" spans="1:76" x14ac:dyDescent="0.25">
      <c r="A26" s="10">
        <v>2004</v>
      </c>
      <c r="B26" s="36">
        <v>27100000</v>
      </c>
      <c r="C26" s="36">
        <v>27100000</v>
      </c>
      <c r="D26" s="36">
        <v>19800000</v>
      </c>
      <c r="E26" s="36">
        <v>19700000</v>
      </c>
      <c r="F26" s="36">
        <v>7300000</v>
      </c>
      <c r="G26" s="36">
        <v>7300000</v>
      </c>
      <c r="H26" s="49"/>
      <c r="I26" s="49"/>
      <c r="O26" s="5"/>
      <c r="P26" s="5"/>
      <c r="Q26" s="5"/>
      <c r="R26" s="5"/>
      <c r="S26" s="5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I26" s="9"/>
      <c r="AJ26" s="6"/>
      <c r="AK26" s="6"/>
      <c r="AL26" s="6"/>
      <c r="AM26" s="6"/>
      <c r="AN26" s="6"/>
      <c r="AO26" s="6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1"/>
      <c r="BF26" s="12"/>
      <c r="BG26" s="12"/>
      <c r="BH26" s="12"/>
      <c r="BI26" s="5"/>
      <c r="BJ26" s="8"/>
      <c r="BK26" s="8"/>
      <c r="BL26" s="8"/>
      <c r="BM26" s="8"/>
      <c r="BN26" s="8"/>
      <c r="BO26" s="8"/>
      <c r="BP26" s="8"/>
      <c r="BQ26" s="8"/>
      <c r="BR26" s="8"/>
      <c r="BS26" s="8"/>
      <c r="BW26" s="7"/>
      <c r="BX26" s="6"/>
    </row>
    <row r="27" spans="1:76" x14ac:dyDescent="0.25">
      <c r="A27" s="10">
        <v>2005</v>
      </c>
      <c r="B27" s="36">
        <v>27300000</v>
      </c>
      <c r="C27" s="36">
        <v>27300000</v>
      </c>
      <c r="D27" s="36">
        <v>19700000</v>
      </c>
      <c r="E27" s="36">
        <v>19700000</v>
      </c>
      <c r="F27" s="36">
        <v>7600000</v>
      </c>
      <c r="G27" s="36">
        <v>7600000</v>
      </c>
      <c r="H27" s="49"/>
      <c r="I27" s="49"/>
      <c r="O27" s="5"/>
      <c r="P27" s="5"/>
      <c r="Q27" s="5"/>
      <c r="R27" s="5"/>
      <c r="S27" s="5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I27" s="9"/>
      <c r="AJ27" s="6"/>
      <c r="AK27" s="6"/>
      <c r="AL27" s="6"/>
      <c r="AM27" s="6"/>
      <c r="AN27" s="6"/>
      <c r="AO27" s="6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1"/>
      <c r="BF27" s="12"/>
      <c r="BG27" s="12"/>
      <c r="BH27" s="12"/>
      <c r="BI27" s="5"/>
      <c r="BJ27" s="8"/>
      <c r="BK27" s="8"/>
      <c r="BL27" s="8"/>
      <c r="BM27" s="8"/>
      <c r="BN27" s="8"/>
      <c r="BO27" s="8"/>
      <c r="BP27" s="8"/>
      <c r="BQ27" s="8"/>
      <c r="BR27" s="8"/>
      <c r="BS27" s="8"/>
      <c r="BW27" s="7"/>
      <c r="BX27" s="6"/>
    </row>
    <row r="28" spans="1:76" x14ac:dyDescent="0.25">
      <c r="A28" s="10">
        <v>2006</v>
      </c>
      <c r="B28" s="36">
        <v>27500000</v>
      </c>
      <c r="C28" s="36">
        <v>27500000</v>
      </c>
      <c r="D28" s="36">
        <v>19600000</v>
      </c>
      <c r="E28" s="36">
        <v>19600000</v>
      </c>
      <c r="F28" s="36">
        <v>7800000</v>
      </c>
      <c r="G28" s="36">
        <v>7900000</v>
      </c>
      <c r="H28" s="49"/>
      <c r="I28" s="49"/>
      <c r="O28" s="5"/>
      <c r="P28" s="5"/>
      <c r="Q28" s="5"/>
      <c r="R28" s="5"/>
      <c r="S28" s="5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I28" s="9"/>
      <c r="AJ28" s="6"/>
      <c r="AK28" s="6"/>
      <c r="AL28" s="6"/>
      <c r="AM28" s="6"/>
      <c r="AN28" s="6"/>
      <c r="AO28" s="6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1"/>
      <c r="BF28" s="12"/>
      <c r="BG28" s="12"/>
      <c r="BH28" s="12"/>
      <c r="BI28" s="5"/>
      <c r="BJ28" s="8"/>
      <c r="BK28" s="8"/>
      <c r="BL28" s="8"/>
      <c r="BM28" s="8"/>
      <c r="BN28" s="8"/>
      <c r="BO28" s="8"/>
      <c r="BP28" s="8"/>
      <c r="BQ28" s="8"/>
      <c r="BR28" s="8"/>
      <c r="BS28" s="8"/>
      <c r="BW28" s="7"/>
      <c r="BX28" s="6"/>
    </row>
    <row r="29" spans="1:76" x14ac:dyDescent="0.25">
      <c r="A29" s="10">
        <v>2007</v>
      </c>
      <c r="B29" s="36">
        <v>27700000</v>
      </c>
      <c r="C29" s="36">
        <v>27600000</v>
      </c>
      <c r="D29" s="36">
        <v>19600000</v>
      </c>
      <c r="E29" s="36">
        <v>19500000</v>
      </c>
      <c r="F29" s="36">
        <v>8100000</v>
      </c>
      <c r="G29" s="36">
        <v>8100000</v>
      </c>
      <c r="H29" s="49"/>
      <c r="I29" s="49"/>
      <c r="O29" s="5"/>
      <c r="P29" s="5"/>
      <c r="Q29" s="5"/>
      <c r="R29" s="5"/>
      <c r="S29" s="5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I29" s="9"/>
      <c r="AJ29" s="6"/>
      <c r="AK29" s="6"/>
      <c r="AL29" s="6"/>
      <c r="AM29" s="6"/>
      <c r="AN29" s="6"/>
      <c r="AO29" s="6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1"/>
      <c r="BF29" s="12"/>
      <c r="BG29" s="12"/>
      <c r="BH29" s="12"/>
      <c r="BI29" s="5"/>
      <c r="BJ29" s="8"/>
      <c r="BK29" s="8"/>
      <c r="BL29" s="8"/>
      <c r="BM29" s="8"/>
      <c r="BN29" s="8"/>
      <c r="BO29" s="8"/>
      <c r="BP29" s="8"/>
      <c r="BQ29" s="8"/>
      <c r="BR29" s="8"/>
      <c r="BS29" s="8"/>
      <c r="BW29" s="7"/>
      <c r="BX29" s="6"/>
    </row>
    <row r="30" spans="1:76" x14ac:dyDescent="0.25">
      <c r="A30" s="10">
        <v>2008</v>
      </c>
      <c r="B30" s="36">
        <v>27900000</v>
      </c>
      <c r="C30" s="36">
        <v>27700000</v>
      </c>
      <c r="D30" s="36">
        <v>19600000</v>
      </c>
      <c r="E30" s="36">
        <v>19400000</v>
      </c>
      <c r="F30" s="36">
        <v>8300000</v>
      </c>
      <c r="G30" s="36">
        <v>8400000</v>
      </c>
      <c r="H30" s="49"/>
      <c r="I30" s="49"/>
      <c r="O30" s="5"/>
      <c r="P30" s="5"/>
      <c r="Q30" s="5"/>
      <c r="R30" s="5"/>
      <c r="S30" s="5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I30" s="9"/>
      <c r="AJ30" s="6"/>
      <c r="AK30" s="6"/>
      <c r="AL30" s="6"/>
      <c r="AM30" s="6"/>
      <c r="AN30" s="6"/>
      <c r="AO30" s="6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1"/>
      <c r="BF30" s="12"/>
      <c r="BG30" s="12"/>
      <c r="BH30" s="12"/>
      <c r="BI30" s="5"/>
      <c r="BJ30" s="8"/>
      <c r="BK30" s="8"/>
      <c r="BL30" s="8"/>
      <c r="BM30" s="8"/>
      <c r="BN30" s="8"/>
      <c r="BO30" s="8"/>
      <c r="BP30" s="8"/>
      <c r="BQ30" s="8"/>
      <c r="BR30" s="8"/>
      <c r="BS30" s="8"/>
      <c r="BW30" s="7"/>
      <c r="BX30" s="6"/>
    </row>
    <row r="31" spans="1:76" x14ac:dyDescent="0.25">
      <c r="A31" s="10">
        <v>2009</v>
      </c>
      <c r="B31" s="36">
        <v>28100000</v>
      </c>
      <c r="C31" s="36">
        <v>27900000</v>
      </c>
      <c r="D31" s="36">
        <v>19400000</v>
      </c>
      <c r="E31" s="36">
        <v>19200000</v>
      </c>
      <c r="F31" s="36">
        <v>8700000</v>
      </c>
      <c r="G31" s="36">
        <v>8700000</v>
      </c>
      <c r="H31" s="49"/>
      <c r="I31" s="49"/>
      <c r="O31" s="5"/>
      <c r="P31" s="5"/>
      <c r="Q31" s="5"/>
      <c r="R31" s="5"/>
      <c r="S31" s="5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I31" s="9"/>
      <c r="AJ31" s="6"/>
      <c r="AK31" s="6"/>
      <c r="AL31" s="6"/>
      <c r="AM31" s="6"/>
      <c r="AN31" s="6"/>
      <c r="AO31" s="6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1"/>
      <c r="BF31" s="12"/>
      <c r="BG31" s="12"/>
      <c r="BH31" s="12"/>
      <c r="BI31" s="5"/>
      <c r="BJ31" s="8"/>
      <c r="BK31" s="8"/>
      <c r="BL31" s="8"/>
      <c r="BM31" s="8"/>
      <c r="BN31" s="8"/>
      <c r="BO31" s="8"/>
      <c r="BP31" s="8"/>
      <c r="BQ31" s="8"/>
      <c r="BR31" s="8"/>
      <c r="BS31" s="8"/>
      <c r="BW31" s="7"/>
      <c r="BX31" s="6"/>
    </row>
    <row r="32" spans="1:76" x14ac:dyDescent="0.25">
      <c r="A32" s="10">
        <v>2010</v>
      </c>
      <c r="B32" s="36">
        <v>28200000</v>
      </c>
      <c r="C32" s="36">
        <v>28000000</v>
      </c>
      <c r="D32" s="36">
        <v>19300000</v>
      </c>
      <c r="E32" s="36">
        <v>19100000</v>
      </c>
      <c r="F32" s="36">
        <v>8900000</v>
      </c>
      <c r="G32" s="36">
        <v>8900000</v>
      </c>
      <c r="H32" s="49"/>
      <c r="I32" s="49"/>
      <c r="O32" s="5"/>
      <c r="P32" s="5"/>
      <c r="Q32" s="5"/>
      <c r="R32" s="5"/>
      <c r="S32" s="5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I32" s="9"/>
      <c r="AJ32" s="6"/>
      <c r="AK32" s="6"/>
      <c r="AL32" s="6"/>
      <c r="AM32" s="6"/>
      <c r="AN32" s="6"/>
      <c r="AO32" s="6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1"/>
      <c r="BF32" s="12"/>
      <c r="BG32" s="12"/>
      <c r="BH32" s="12"/>
      <c r="BI32" s="5"/>
      <c r="BJ32" s="8"/>
      <c r="BK32" s="8"/>
      <c r="BL32" s="8"/>
      <c r="BM32" s="8"/>
      <c r="BN32" s="8"/>
      <c r="BO32" s="8"/>
      <c r="BP32" s="8"/>
      <c r="BQ32" s="8"/>
      <c r="BR32" s="8"/>
      <c r="BS32" s="8"/>
      <c r="BW32" s="7"/>
      <c r="BX32" s="6"/>
    </row>
    <row r="33" spans="1:76" x14ac:dyDescent="0.25">
      <c r="A33" s="10">
        <v>2011</v>
      </c>
      <c r="B33" s="36">
        <v>28200000</v>
      </c>
      <c r="C33" s="36">
        <v>28200000</v>
      </c>
      <c r="D33" s="36">
        <v>19100000</v>
      </c>
      <c r="E33" s="36">
        <v>19000000</v>
      </c>
      <c r="F33" s="36">
        <v>9100000</v>
      </c>
      <c r="G33" s="36">
        <v>9300000</v>
      </c>
      <c r="H33" s="49"/>
      <c r="I33" s="49"/>
      <c r="O33" s="5"/>
      <c r="P33" s="5"/>
      <c r="Q33" s="5"/>
      <c r="R33" s="5"/>
      <c r="S33" s="5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I33" s="9"/>
      <c r="AJ33" s="6"/>
      <c r="AK33" s="6"/>
      <c r="AL33" s="6"/>
      <c r="AM33" s="6"/>
      <c r="AN33" s="6"/>
      <c r="AO33" s="6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1"/>
      <c r="BF33" s="12"/>
      <c r="BG33" s="12"/>
      <c r="BH33" s="12"/>
      <c r="BI33" s="5"/>
      <c r="BJ33" s="8"/>
      <c r="BK33" s="8"/>
      <c r="BL33" s="8"/>
      <c r="BM33" s="8"/>
      <c r="BN33" s="8"/>
      <c r="BO33" s="8"/>
      <c r="BP33" s="8"/>
      <c r="BQ33" s="8"/>
      <c r="BR33" s="8"/>
      <c r="BS33" s="8"/>
      <c r="BW33" s="7"/>
      <c r="BX33" s="6"/>
    </row>
    <row r="34" spans="1:76" x14ac:dyDescent="0.25">
      <c r="A34" s="10">
        <v>2012</v>
      </c>
      <c r="B34" s="36">
        <v>28500000</v>
      </c>
      <c r="C34" s="36">
        <v>28400000</v>
      </c>
      <c r="D34" s="36">
        <v>18900000</v>
      </c>
      <c r="E34" s="36">
        <v>18800000</v>
      </c>
      <c r="F34" s="36">
        <v>9600000</v>
      </c>
      <c r="G34" s="36">
        <v>9600000</v>
      </c>
      <c r="H34" s="49"/>
      <c r="I34" s="49"/>
      <c r="O34" s="5"/>
      <c r="P34" s="5"/>
      <c r="Q34" s="5"/>
      <c r="R34" s="5"/>
      <c r="S34" s="5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I34" s="9"/>
      <c r="AJ34" s="6"/>
      <c r="AK34" s="6"/>
      <c r="AL34" s="6"/>
      <c r="AM34" s="6"/>
      <c r="AN34" s="6"/>
      <c r="AO34" s="6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1"/>
      <c r="BF34" s="12"/>
      <c r="BG34" s="12"/>
      <c r="BH34" s="12"/>
      <c r="BI34" s="5"/>
      <c r="BJ34" s="8"/>
      <c r="BK34" s="8"/>
      <c r="BL34" s="8"/>
      <c r="BM34" s="8"/>
      <c r="BN34" s="8"/>
      <c r="BO34" s="8"/>
      <c r="BP34" s="8"/>
      <c r="BQ34" s="8"/>
      <c r="BR34" s="8"/>
      <c r="BS34" s="8"/>
      <c r="BW34" s="7"/>
      <c r="BX34" s="6"/>
    </row>
    <row r="35" spans="1:76" x14ac:dyDescent="0.25">
      <c r="A35" s="10">
        <v>2013</v>
      </c>
      <c r="B35" s="36">
        <v>28600000</v>
      </c>
      <c r="C35" s="36">
        <v>28600000</v>
      </c>
      <c r="D35" s="36">
        <v>18600000</v>
      </c>
      <c r="E35" s="36">
        <v>18600000</v>
      </c>
      <c r="F35" s="36">
        <v>10000000</v>
      </c>
      <c r="G35" s="36">
        <v>10000000</v>
      </c>
      <c r="H35" s="49"/>
      <c r="I35" s="49"/>
      <c r="O35" s="5"/>
      <c r="P35" s="5"/>
      <c r="Q35" s="5"/>
      <c r="R35" s="5"/>
      <c r="S35" s="5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I35" s="9"/>
      <c r="AJ35" s="6"/>
      <c r="AK35" s="6"/>
      <c r="AL35" s="6"/>
      <c r="AM35" s="6"/>
      <c r="AN35" s="6"/>
      <c r="AO35" s="6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1"/>
      <c r="BF35" s="12"/>
      <c r="BG35" s="12"/>
      <c r="BH35" s="12"/>
      <c r="BI35" s="5"/>
      <c r="BJ35" s="8"/>
      <c r="BK35" s="8"/>
      <c r="BL35" s="8"/>
      <c r="BM35" s="8"/>
      <c r="BN35" s="8"/>
      <c r="BO35" s="8"/>
      <c r="BP35" s="8"/>
      <c r="BQ35" s="8"/>
      <c r="BR35" s="8"/>
      <c r="BS35" s="8"/>
      <c r="BW35" s="7"/>
      <c r="BX35" s="6"/>
    </row>
    <row r="36" spans="1:76" x14ac:dyDescent="0.25">
      <c r="A36" s="10">
        <v>2014</v>
      </c>
      <c r="B36" s="43">
        <v>28600000</v>
      </c>
      <c r="C36" s="36">
        <v>28700000</v>
      </c>
      <c r="D36" s="43">
        <v>18100000</v>
      </c>
      <c r="E36" s="43">
        <v>18400000</v>
      </c>
      <c r="F36" s="43">
        <v>10400000</v>
      </c>
      <c r="G36" s="36">
        <v>10300000</v>
      </c>
      <c r="H36" s="49"/>
      <c r="I36" s="49"/>
      <c r="O36" s="5"/>
      <c r="P36" s="5"/>
      <c r="Q36" s="5"/>
      <c r="R36" s="5"/>
      <c r="S36" s="5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I36" s="9"/>
      <c r="AJ36" s="6"/>
      <c r="AK36" s="6"/>
      <c r="AL36" s="6"/>
      <c r="AM36" s="6"/>
      <c r="AN36" s="6"/>
      <c r="AO36" s="6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1"/>
      <c r="BF36" s="12"/>
      <c r="BG36" s="12"/>
      <c r="BH36" s="12"/>
      <c r="BI36" s="5"/>
      <c r="BJ36" s="8"/>
      <c r="BK36" s="8"/>
      <c r="BL36" s="8"/>
      <c r="BM36" s="8"/>
      <c r="BN36" s="8"/>
      <c r="BO36" s="8"/>
      <c r="BP36" s="8"/>
      <c r="BQ36" s="8"/>
      <c r="BR36" s="8"/>
      <c r="BS36" s="8"/>
      <c r="BW36" s="7"/>
      <c r="BX36" s="6"/>
    </row>
    <row r="37" spans="1:76" x14ac:dyDescent="0.25">
      <c r="A37" s="10">
        <v>2015</v>
      </c>
      <c r="B37" s="43">
        <v>28600000</v>
      </c>
      <c r="C37" s="36">
        <v>28800000</v>
      </c>
      <c r="D37" s="43">
        <v>17900000</v>
      </c>
      <c r="E37" s="43">
        <v>18200000</v>
      </c>
      <c r="F37" s="43">
        <v>10700000</v>
      </c>
      <c r="G37" s="36">
        <v>10600000</v>
      </c>
      <c r="H37" s="49"/>
      <c r="I37" s="49"/>
      <c r="O37" s="5"/>
      <c r="P37" s="5"/>
      <c r="Q37" s="5"/>
      <c r="R37" s="5"/>
      <c r="S37" s="5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I37" s="9"/>
      <c r="AJ37" s="6"/>
      <c r="AK37" s="6"/>
      <c r="AL37" s="6"/>
      <c r="AM37" s="6"/>
      <c r="AN37" s="6"/>
      <c r="AO37" s="6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1"/>
      <c r="BF37" s="12"/>
      <c r="BG37" s="12"/>
      <c r="BH37" s="12"/>
      <c r="BI37" s="5"/>
      <c r="BJ37" s="8"/>
      <c r="BK37" s="8"/>
      <c r="BL37" s="8"/>
      <c r="BM37" s="8"/>
      <c r="BN37" s="8"/>
      <c r="BO37" s="8"/>
      <c r="BP37" s="8"/>
      <c r="BQ37" s="8"/>
      <c r="BR37" s="8"/>
      <c r="BS37" s="8"/>
      <c r="BW37" s="7"/>
      <c r="BX37" s="6"/>
    </row>
    <row r="38" spans="1:76" s="2" customFormat="1" x14ac:dyDescent="0.25">
      <c r="A38" s="18">
        <v>2016</v>
      </c>
      <c r="B38" s="43">
        <v>28800000</v>
      </c>
      <c r="C38" s="43">
        <v>28900000</v>
      </c>
      <c r="D38" s="43">
        <v>17800000</v>
      </c>
      <c r="E38" s="43">
        <v>17900000</v>
      </c>
      <c r="F38" s="43">
        <v>11000000</v>
      </c>
      <c r="G38" s="43">
        <v>10900000</v>
      </c>
      <c r="H38" s="49"/>
      <c r="I38" s="49"/>
      <c r="M38" s="13"/>
      <c r="O38" s="14"/>
      <c r="P38" s="14"/>
      <c r="Q38" s="14"/>
      <c r="R38" s="14"/>
      <c r="S38" s="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8"/>
      <c r="AG38" s="13"/>
      <c r="AI38" s="16"/>
      <c r="AJ38" s="17"/>
      <c r="AK38" s="17"/>
      <c r="AL38" s="17"/>
      <c r="AM38" s="17"/>
      <c r="AN38" s="17"/>
      <c r="AO38" s="17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9"/>
      <c r="BF38" s="20"/>
      <c r="BG38" s="20"/>
      <c r="BH38" s="20"/>
      <c r="BI38" s="5"/>
      <c r="BJ38" s="8"/>
      <c r="BK38" s="8"/>
      <c r="BL38" s="8"/>
      <c r="BM38" s="8"/>
      <c r="BN38" s="8"/>
      <c r="BO38" s="8"/>
      <c r="BP38" s="8"/>
      <c r="BQ38" s="8"/>
      <c r="BR38" s="8"/>
      <c r="BS38" s="8"/>
      <c r="BV38" s="1"/>
      <c r="BW38" s="7"/>
      <c r="BX38" s="6"/>
    </row>
    <row r="39" spans="1:76" x14ac:dyDescent="0.25">
      <c r="A39" s="18">
        <v>2017</v>
      </c>
      <c r="B39" s="43">
        <v>28900000</v>
      </c>
      <c r="C39" s="36">
        <v>29000000</v>
      </c>
      <c r="D39" s="43">
        <v>17700000</v>
      </c>
      <c r="E39" s="43">
        <v>17800000</v>
      </c>
      <c r="F39" s="43">
        <v>11200000</v>
      </c>
      <c r="G39" s="36">
        <v>11200000</v>
      </c>
      <c r="H39" s="49"/>
      <c r="I39" s="49"/>
      <c r="M39" s="13"/>
      <c r="O39" s="14"/>
      <c r="P39" s="14"/>
      <c r="Q39" s="14"/>
      <c r="R39" s="14"/>
      <c r="S39" s="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5"/>
      <c r="AG39" s="13"/>
      <c r="AI39" s="16"/>
      <c r="AJ39" s="6"/>
      <c r="AK39" s="6"/>
      <c r="AL39" s="6"/>
      <c r="AM39" s="6"/>
      <c r="AN39" s="6"/>
      <c r="AO39" s="6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1"/>
      <c r="BF39" s="12"/>
      <c r="BG39" s="12"/>
      <c r="BH39" s="12"/>
      <c r="BI39" s="5"/>
      <c r="BJ39" s="8"/>
      <c r="BK39" s="8"/>
      <c r="BL39" s="8"/>
      <c r="BM39" s="8"/>
      <c r="BN39" s="8"/>
      <c r="BO39" s="8"/>
      <c r="BP39" s="8"/>
      <c r="BQ39" s="8"/>
      <c r="BR39" s="8"/>
      <c r="BS39" s="8"/>
      <c r="BW39" s="7"/>
      <c r="BX39" s="6"/>
    </row>
    <row r="40" spans="1:76" x14ac:dyDescent="0.25">
      <c r="A40" s="18">
        <v>2018</v>
      </c>
      <c r="B40" s="43">
        <v>29100000</v>
      </c>
      <c r="C40" s="36">
        <v>29000000</v>
      </c>
      <c r="D40" s="43">
        <v>17400000</v>
      </c>
      <c r="E40" s="43">
        <v>17500000</v>
      </c>
      <c r="F40" s="43">
        <v>11700000</v>
      </c>
      <c r="G40" s="36">
        <v>11500000</v>
      </c>
      <c r="H40" s="49"/>
      <c r="I40" s="49"/>
      <c r="M40" s="13"/>
      <c r="O40" s="14"/>
      <c r="P40" s="14"/>
      <c r="Q40" s="14"/>
      <c r="R40" s="14"/>
      <c r="S40" s="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G40" s="13"/>
      <c r="AI40" s="16"/>
      <c r="AJ40" s="6"/>
      <c r="AK40" s="6"/>
      <c r="AL40" s="6"/>
      <c r="AM40" s="6"/>
      <c r="AN40" s="6"/>
      <c r="AO40" s="6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1"/>
      <c r="BF40" s="12"/>
      <c r="BG40" s="12"/>
      <c r="BH40" s="12"/>
      <c r="BI40" s="5"/>
      <c r="BJ40" s="8"/>
      <c r="BK40" s="8"/>
      <c r="BL40" s="8"/>
      <c r="BM40" s="8"/>
      <c r="BN40" s="8"/>
      <c r="BO40" s="8"/>
      <c r="BP40" s="8"/>
      <c r="BQ40" s="8"/>
      <c r="BR40" s="8"/>
      <c r="BS40" s="8"/>
      <c r="BW40" s="7"/>
      <c r="BX40" s="6"/>
    </row>
    <row r="41" spans="1:76" x14ac:dyDescent="0.25">
      <c r="A41" s="18">
        <v>2019</v>
      </c>
      <c r="B41" s="36">
        <f>SUM(D41,F41)</f>
        <v>28900000</v>
      </c>
      <c r="C41" s="36">
        <v>29100000</v>
      </c>
      <c r="D41" s="43">
        <v>16900000</v>
      </c>
      <c r="E41" s="43">
        <v>17300000</v>
      </c>
      <c r="F41" s="43">
        <v>12000000</v>
      </c>
      <c r="G41" s="36">
        <v>11800000</v>
      </c>
      <c r="H41" s="49"/>
      <c r="I41" s="49"/>
      <c r="M41" s="13"/>
      <c r="O41" s="21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22"/>
      <c r="AJ41" s="6"/>
      <c r="AK41" s="6"/>
      <c r="AL41" s="6"/>
      <c r="AM41" s="6"/>
      <c r="AN41" s="6"/>
      <c r="AO41" s="6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1"/>
      <c r="BF41" s="12"/>
      <c r="BG41" s="12"/>
      <c r="BH41" s="12"/>
      <c r="BI41" s="5"/>
      <c r="BJ41" s="8"/>
      <c r="BK41" s="8"/>
      <c r="BL41" s="8"/>
      <c r="BM41" s="8"/>
      <c r="BN41" s="8"/>
      <c r="BO41" s="8"/>
      <c r="BP41" s="8"/>
      <c r="BQ41" s="8"/>
      <c r="BR41" s="8"/>
      <c r="BS41" s="8"/>
      <c r="BW41" s="7"/>
      <c r="BX41" s="6"/>
    </row>
    <row r="42" spans="1:76" ht="12.75" customHeight="1" x14ac:dyDescent="0.25">
      <c r="A42" s="18">
        <v>2020</v>
      </c>
      <c r="B42" s="36"/>
      <c r="C42" s="36">
        <v>29200000</v>
      </c>
      <c r="D42" s="43"/>
      <c r="E42" s="36">
        <v>17200000</v>
      </c>
      <c r="F42" s="36"/>
      <c r="G42" s="36">
        <v>12000000</v>
      </c>
      <c r="J42" s="22"/>
      <c r="K42" s="22"/>
      <c r="L42" s="23"/>
      <c r="O42" s="21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22"/>
      <c r="AG42" s="5"/>
      <c r="AI42" s="5"/>
      <c r="AJ42" s="6"/>
      <c r="AK42" s="6"/>
      <c r="AL42" s="6"/>
      <c r="AM42" s="6"/>
      <c r="AN42" s="6"/>
      <c r="AO42" s="6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1"/>
      <c r="BF42" s="12"/>
      <c r="BG42" s="12"/>
      <c r="BH42" s="12"/>
      <c r="BI42" s="5"/>
      <c r="BJ42" s="8"/>
      <c r="BK42" s="8"/>
      <c r="BL42" s="8"/>
      <c r="BM42" s="8"/>
      <c r="BN42" s="8"/>
      <c r="BO42" s="8"/>
      <c r="BP42" s="8"/>
      <c r="BQ42" s="8"/>
      <c r="BR42" s="8"/>
      <c r="BS42" s="8"/>
      <c r="BW42" s="7"/>
      <c r="BX42" s="6"/>
    </row>
    <row r="43" spans="1:76" ht="12.75" customHeight="1" x14ac:dyDescent="0.25">
      <c r="A43" s="10">
        <v>2021</v>
      </c>
      <c r="C43" s="36">
        <v>29200000</v>
      </c>
      <c r="D43" s="43"/>
      <c r="E43" s="36">
        <v>17000000</v>
      </c>
      <c r="F43" s="36"/>
      <c r="G43" s="36">
        <v>12200000</v>
      </c>
      <c r="J43" s="22"/>
      <c r="K43" s="22"/>
      <c r="L43" s="23"/>
      <c r="O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G43" s="5"/>
      <c r="AI43" s="5"/>
      <c r="AJ43" s="6"/>
      <c r="AK43" s="6"/>
      <c r="AL43" s="6"/>
      <c r="AM43" s="6"/>
      <c r="AN43" s="6"/>
      <c r="AO43" s="6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1"/>
      <c r="BF43" s="12"/>
      <c r="BG43" s="12"/>
      <c r="BH43" s="12"/>
      <c r="BI43" s="5"/>
      <c r="BJ43" s="8"/>
      <c r="BK43" s="8"/>
      <c r="BL43" s="8"/>
      <c r="BM43" s="8"/>
      <c r="BN43" s="8"/>
      <c r="BO43" s="8"/>
      <c r="BP43" s="8"/>
      <c r="BQ43" s="8"/>
      <c r="BR43" s="8"/>
      <c r="BS43" s="8"/>
      <c r="BW43" s="7"/>
      <c r="BX43" s="6"/>
    </row>
    <row r="44" spans="1:76" ht="12.75" customHeight="1" x14ac:dyDescent="0.25">
      <c r="A44" s="10">
        <v>2022</v>
      </c>
      <c r="C44" s="36">
        <v>29300000</v>
      </c>
      <c r="D44" s="43"/>
      <c r="E44" s="36">
        <v>16900000</v>
      </c>
      <c r="F44" s="36"/>
      <c r="G44" s="36">
        <v>12400000</v>
      </c>
      <c r="M44" s="7"/>
      <c r="O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G44" s="5"/>
      <c r="AI44" s="5"/>
      <c r="AJ44" s="6"/>
      <c r="AK44" s="6"/>
      <c r="AL44" s="6"/>
      <c r="AM44" s="6"/>
      <c r="AN44" s="6"/>
      <c r="AO44" s="6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1"/>
      <c r="BF44" s="12"/>
      <c r="BG44" s="12"/>
      <c r="BH44" s="12"/>
      <c r="BI44" s="5"/>
      <c r="BJ44" s="8"/>
      <c r="BK44" s="8"/>
      <c r="BL44" s="8"/>
      <c r="BM44" s="8"/>
      <c r="BN44" s="8"/>
      <c r="BO44" s="8"/>
      <c r="BP44" s="8"/>
      <c r="BQ44" s="8"/>
      <c r="BR44" s="8"/>
      <c r="BS44" s="8"/>
      <c r="BW44" s="7"/>
      <c r="BX44" s="6"/>
    </row>
    <row r="45" spans="1:76" ht="12.75" customHeight="1" x14ac:dyDescent="0.25">
      <c r="A45" s="10">
        <v>2023</v>
      </c>
      <c r="C45" s="36">
        <v>29300000</v>
      </c>
      <c r="D45" s="43"/>
      <c r="E45" s="36">
        <v>16700000</v>
      </c>
      <c r="F45" s="36"/>
      <c r="G45" s="36">
        <v>12600000</v>
      </c>
      <c r="M45" s="5"/>
      <c r="O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G45" s="5"/>
      <c r="AI45" s="5"/>
      <c r="AJ45" s="6"/>
      <c r="AK45" s="6"/>
      <c r="AL45" s="6"/>
      <c r="AM45" s="6"/>
      <c r="AN45" s="6"/>
      <c r="AO45" s="6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1"/>
      <c r="BF45" s="12"/>
      <c r="BG45" s="12"/>
      <c r="BH45" s="12"/>
      <c r="BI45" s="5"/>
      <c r="BJ45" s="8"/>
      <c r="BK45" s="8"/>
      <c r="BL45" s="8"/>
      <c r="BM45" s="8"/>
      <c r="BN45" s="8"/>
      <c r="BO45" s="8"/>
      <c r="BP45" s="8"/>
      <c r="BQ45" s="8"/>
      <c r="BR45" s="8"/>
      <c r="BS45" s="8"/>
      <c r="BW45" s="7"/>
      <c r="BX45" s="6"/>
    </row>
    <row r="46" spans="1:76" ht="12.75" customHeight="1" x14ac:dyDescent="0.25">
      <c r="A46" s="10">
        <v>2024</v>
      </c>
      <c r="C46" s="36">
        <v>29300000</v>
      </c>
      <c r="D46" s="43"/>
      <c r="E46" s="36">
        <v>16600000</v>
      </c>
      <c r="F46" s="36"/>
      <c r="G46" s="36">
        <v>12700000</v>
      </c>
      <c r="O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G46" s="5"/>
      <c r="AI46" s="5"/>
      <c r="AJ46" s="6"/>
      <c r="AK46" s="6"/>
      <c r="AL46" s="6"/>
      <c r="AM46" s="6"/>
      <c r="AN46" s="6"/>
      <c r="AO46" s="6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1"/>
      <c r="BF46" s="12"/>
      <c r="BG46" s="12"/>
      <c r="BH46" s="12"/>
      <c r="BI46" s="5"/>
      <c r="BJ46" s="8"/>
      <c r="BK46" s="8"/>
      <c r="BL46" s="8"/>
      <c r="BM46" s="8"/>
      <c r="BN46" s="8"/>
      <c r="BO46" s="8"/>
      <c r="BP46" s="8"/>
      <c r="BQ46" s="8"/>
      <c r="BR46" s="8"/>
      <c r="BS46" s="8"/>
      <c r="BW46" s="7"/>
      <c r="BX46" s="6"/>
    </row>
    <row r="47" spans="1:76" ht="12.75" customHeight="1" x14ac:dyDescent="0.25">
      <c r="A47" s="10">
        <v>2025</v>
      </c>
      <c r="C47" s="36">
        <v>29400000</v>
      </c>
      <c r="D47" s="43"/>
      <c r="E47" s="36">
        <v>16500000</v>
      </c>
      <c r="F47" s="36"/>
      <c r="G47" s="36">
        <v>12900000</v>
      </c>
      <c r="O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G47" s="5"/>
      <c r="AI47" s="5"/>
      <c r="AJ47" s="6"/>
      <c r="AK47" s="6"/>
      <c r="AL47" s="6"/>
      <c r="AM47" s="6"/>
      <c r="AN47" s="6"/>
      <c r="AO47" s="6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1"/>
      <c r="BF47" s="12"/>
      <c r="BG47" s="12"/>
      <c r="BH47" s="12"/>
      <c r="BI47" s="5"/>
      <c r="BJ47" s="8"/>
      <c r="BK47" s="8"/>
      <c r="BL47" s="8"/>
      <c r="BM47" s="8"/>
      <c r="BN47" s="8"/>
      <c r="BO47" s="8"/>
      <c r="BP47" s="8"/>
      <c r="BQ47" s="8"/>
      <c r="BR47" s="8"/>
      <c r="BS47" s="8"/>
      <c r="BW47" s="7"/>
      <c r="BX47" s="6"/>
    </row>
    <row r="48" spans="1:76" ht="12.75" customHeight="1" x14ac:dyDescent="0.25">
      <c r="A48" s="10">
        <v>2026</v>
      </c>
      <c r="C48" s="36">
        <v>29400000</v>
      </c>
      <c r="D48" s="43"/>
      <c r="E48" s="36">
        <v>16400000</v>
      </c>
      <c r="F48" s="36"/>
      <c r="G48" s="36">
        <v>13100000</v>
      </c>
      <c r="O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G48" s="5"/>
      <c r="AI48" s="5"/>
      <c r="AJ48" s="6"/>
      <c r="AK48" s="6"/>
      <c r="AL48" s="6"/>
      <c r="AM48" s="6"/>
      <c r="AN48" s="6"/>
      <c r="AO48" s="6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1"/>
      <c r="BF48" s="12"/>
      <c r="BG48" s="12"/>
      <c r="BH48" s="12"/>
      <c r="BI48" s="5"/>
      <c r="BJ48" s="8"/>
      <c r="BK48" s="8"/>
      <c r="BL48" s="8"/>
      <c r="BM48" s="8"/>
      <c r="BN48" s="8"/>
      <c r="BO48" s="8"/>
      <c r="BP48" s="8"/>
      <c r="BQ48" s="8"/>
      <c r="BR48" s="8"/>
      <c r="BS48" s="8"/>
      <c r="BW48" s="7"/>
      <c r="BX48" s="6"/>
    </row>
    <row r="49" spans="1:76" ht="13.5" customHeight="1" x14ac:dyDescent="0.25">
      <c r="A49" s="10">
        <v>2027</v>
      </c>
      <c r="C49" s="36">
        <v>29500000</v>
      </c>
      <c r="D49" s="43"/>
      <c r="E49" s="36">
        <v>16300000</v>
      </c>
      <c r="F49" s="36"/>
      <c r="G49" s="36">
        <v>13200000</v>
      </c>
      <c r="O49" s="2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G49" s="5"/>
      <c r="AI49" s="5"/>
      <c r="AJ49" s="6"/>
      <c r="AK49" s="6"/>
      <c r="AL49" s="6"/>
      <c r="AM49" s="6"/>
      <c r="AN49" s="6"/>
      <c r="AO49" s="6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1"/>
      <c r="BF49" s="12"/>
      <c r="BG49" s="12"/>
      <c r="BH49" s="12"/>
      <c r="BJ49" s="8"/>
      <c r="BK49" s="8"/>
      <c r="BL49" s="8"/>
      <c r="BM49" s="8"/>
      <c r="BN49" s="8"/>
      <c r="BO49" s="8"/>
      <c r="BP49" s="8"/>
      <c r="BQ49" s="8"/>
      <c r="BR49" s="8"/>
      <c r="BS49" s="8"/>
      <c r="BW49" s="7"/>
      <c r="BX49" s="6"/>
    </row>
    <row r="50" spans="1:76" x14ac:dyDescent="0.25">
      <c r="A50" s="10">
        <v>2028</v>
      </c>
      <c r="C50" s="36">
        <v>29600000</v>
      </c>
      <c r="D50" s="43"/>
      <c r="E50" s="36">
        <v>16200000</v>
      </c>
      <c r="F50" s="36"/>
      <c r="G50" s="36">
        <v>13300000</v>
      </c>
      <c r="O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G50" s="5"/>
      <c r="AI50" s="5"/>
      <c r="AJ50" s="6"/>
      <c r="AK50" s="6"/>
      <c r="AL50" s="6"/>
      <c r="AM50" s="6"/>
      <c r="AN50" s="6"/>
      <c r="AO50" s="6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1"/>
      <c r="BF50" s="12"/>
      <c r="BG50" s="12"/>
      <c r="BH50" s="12"/>
      <c r="BJ50" s="8"/>
      <c r="BK50" s="8"/>
      <c r="BL50" s="8"/>
      <c r="BM50" s="8"/>
      <c r="BN50" s="8"/>
      <c r="BO50" s="8"/>
      <c r="BP50" s="8"/>
      <c r="BQ50" s="8"/>
      <c r="BR50" s="8"/>
      <c r="BS50" s="8"/>
      <c r="BW50" s="7"/>
      <c r="BX50" s="6"/>
    </row>
    <row r="51" spans="1:76" x14ac:dyDescent="0.25">
      <c r="A51" s="10">
        <v>2029</v>
      </c>
      <c r="C51" s="36">
        <v>29600000</v>
      </c>
      <c r="D51" s="43"/>
      <c r="E51" s="36">
        <v>16200000</v>
      </c>
      <c r="F51" s="36"/>
      <c r="G51" s="36">
        <v>13500000</v>
      </c>
      <c r="O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G51" s="5"/>
      <c r="AI51" s="5"/>
      <c r="AJ51" s="6"/>
      <c r="AK51" s="6"/>
      <c r="AL51" s="6"/>
      <c r="AM51" s="6"/>
      <c r="AN51" s="6"/>
      <c r="AO51" s="6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1"/>
      <c r="BF51" s="12"/>
      <c r="BG51" s="12"/>
      <c r="BH51" s="12"/>
      <c r="BJ51" s="8"/>
      <c r="BK51" s="8"/>
      <c r="BL51" s="8"/>
      <c r="BM51" s="8"/>
      <c r="BN51" s="8"/>
      <c r="BO51" s="8"/>
      <c r="BP51" s="8"/>
      <c r="BQ51" s="8"/>
      <c r="BR51" s="8"/>
      <c r="BS51" s="8"/>
      <c r="BW51" s="7"/>
      <c r="BX51" s="6"/>
    </row>
    <row r="52" spans="1:76" x14ac:dyDescent="0.25">
      <c r="A52" s="10">
        <v>2030</v>
      </c>
      <c r="C52" s="36">
        <v>29700000</v>
      </c>
      <c r="D52" s="43"/>
      <c r="E52" s="36">
        <v>16100000</v>
      </c>
      <c r="F52" s="36"/>
      <c r="G52" s="36">
        <v>13600000</v>
      </c>
      <c r="O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G52" s="5"/>
      <c r="AI52" s="5"/>
      <c r="AJ52" s="6"/>
      <c r="AK52" s="6"/>
      <c r="AL52" s="6"/>
      <c r="AM52" s="6"/>
      <c r="AN52" s="6"/>
      <c r="AO52" s="6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1"/>
      <c r="BF52" s="12"/>
      <c r="BG52" s="12"/>
      <c r="BH52" s="12"/>
      <c r="BJ52" s="8"/>
      <c r="BK52" s="8"/>
      <c r="BL52" s="8"/>
      <c r="BM52" s="8"/>
      <c r="BN52" s="8"/>
      <c r="BO52" s="8"/>
      <c r="BP52" s="8"/>
      <c r="BQ52" s="8"/>
      <c r="BR52" s="8"/>
      <c r="BS52" s="8"/>
      <c r="BW52" s="7"/>
      <c r="BX52" s="6"/>
    </row>
    <row r="53" spans="1:76" ht="12.75" customHeight="1" x14ac:dyDescent="0.25">
      <c r="D53" s="10"/>
      <c r="E53" s="10"/>
      <c r="I53" s="26"/>
      <c r="J53" s="10"/>
      <c r="K53" s="29"/>
      <c r="L53" s="10"/>
      <c r="M53" s="29"/>
      <c r="O53" s="29"/>
      <c r="P53" s="29"/>
      <c r="Q53" s="31"/>
      <c r="R53" s="31"/>
      <c r="S53" s="31"/>
      <c r="T53" s="31"/>
      <c r="U53" s="31"/>
      <c r="V53" s="31"/>
      <c r="W53" s="31"/>
      <c r="Y53" s="24"/>
      <c r="BF53" s="12"/>
    </row>
    <row r="54" spans="1:76" x14ac:dyDescent="0.25">
      <c r="C54" s="36"/>
      <c r="D54" s="10"/>
      <c r="E54" s="36"/>
      <c r="G54" s="36"/>
      <c r="I54" s="26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25"/>
      <c r="V54" s="25"/>
      <c r="W54" s="25"/>
      <c r="BF54" s="12"/>
    </row>
    <row r="55" spans="1:76" ht="12.75" x14ac:dyDescent="0.2">
      <c r="C55" s="36"/>
      <c r="D55" s="10"/>
      <c r="E55" s="36"/>
      <c r="G55" s="36"/>
    </row>
    <row r="56" spans="1:76" ht="12.75" x14ac:dyDescent="0.2">
      <c r="C56" s="36"/>
      <c r="D56" s="10"/>
      <c r="E56" s="36"/>
      <c r="G56" s="36"/>
      <c r="J56" s="11"/>
      <c r="K56" s="11"/>
      <c r="L56" s="11"/>
    </row>
    <row r="57" spans="1:76" ht="12.75" x14ac:dyDescent="0.2">
      <c r="C57" s="36"/>
      <c r="D57" s="10"/>
      <c r="E57" s="36"/>
      <c r="G57" s="36"/>
      <c r="J57" s="11"/>
      <c r="K57" s="32"/>
      <c r="L57" s="11"/>
    </row>
    <row r="58" spans="1:76" x14ac:dyDescent="0.25">
      <c r="C58" s="36"/>
      <c r="D58" s="10"/>
      <c r="E58" s="36"/>
      <c r="G58" s="36"/>
      <c r="I58" s="30"/>
      <c r="J58" s="11"/>
      <c r="K58" s="33"/>
      <c r="L58" s="11"/>
    </row>
    <row r="59" spans="1:76" x14ac:dyDescent="0.25">
      <c r="C59" s="36"/>
      <c r="D59" s="10"/>
      <c r="E59" s="36"/>
      <c r="G59" s="36"/>
      <c r="J59" s="34"/>
      <c r="K59" s="33"/>
      <c r="L59" s="11"/>
    </row>
    <row r="60" spans="1:76" x14ac:dyDescent="0.25">
      <c r="C60" s="36"/>
      <c r="D60" s="10"/>
      <c r="E60" s="36"/>
      <c r="G60" s="36"/>
      <c r="J60" s="35"/>
      <c r="K60" s="33"/>
      <c r="L60" s="11"/>
    </row>
    <row r="61" spans="1:76" x14ac:dyDescent="0.25">
      <c r="C61" s="36"/>
      <c r="D61" s="10"/>
      <c r="E61" s="36"/>
      <c r="G61" s="36"/>
      <c r="K61" s="27"/>
    </row>
    <row r="62" spans="1:76" ht="12.75" x14ac:dyDescent="0.2">
      <c r="C62" s="36"/>
      <c r="D62" s="10"/>
      <c r="E62" s="36"/>
      <c r="G62" s="36"/>
    </row>
    <row r="63" spans="1:76" ht="12.75" x14ac:dyDescent="0.2">
      <c r="C63" s="36"/>
      <c r="D63" s="10"/>
      <c r="E63" s="10"/>
    </row>
    <row r="64" spans="1:76" ht="12.75" x14ac:dyDescent="0.2">
      <c r="D64" s="10"/>
      <c r="E64" s="10"/>
    </row>
    <row r="65" spans="4:5" ht="12.75" x14ac:dyDescent="0.2">
      <c r="D65" s="10"/>
      <c r="E65" s="10"/>
    </row>
    <row r="66" spans="4:5" ht="12.75" x14ac:dyDescent="0.2">
      <c r="D66" s="10"/>
      <c r="E66" s="10"/>
    </row>
    <row r="67" spans="4:5" ht="12.75" x14ac:dyDescent="0.2">
      <c r="D67" s="10"/>
      <c r="E67" s="10"/>
    </row>
    <row r="68" spans="4:5" ht="12.75" x14ac:dyDescent="0.2">
      <c r="D68" s="10"/>
      <c r="E68" s="10"/>
    </row>
    <row r="69" spans="4:5" ht="12.75" x14ac:dyDescent="0.2">
      <c r="D69" s="10"/>
      <c r="E69" s="10"/>
    </row>
    <row r="70" spans="4:5" ht="12.75" x14ac:dyDescent="0.2">
      <c r="D70" s="10"/>
      <c r="E70" s="10"/>
    </row>
    <row r="71" spans="4:5" ht="12.75" x14ac:dyDescent="0.2">
      <c r="D71" s="10"/>
      <c r="E71" s="10"/>
    </row>
    <row r="72" spans="4:5" ht="12.75" x14ac:dyDescent="0.2">
      <c r="D72" s="10"/>
      <c r="E72" s="10"/>
    </row>
    <row r="73" spans="4:5" ht="12.75" x14ac:dyDescent="0.2">
      <c r="D73" s="10"/>
      <c r="E73" s="10"/>
    </row>
    <row r="74" spans="4:5" ht="12.75" x14ac:dyDescent="0.2">
      <c r="D74" s="10"/>
      <c r="E74" s="10"/>
    </row>
    <row r="75" spans="4:5" ht="12.75" x14ac:dyDescent="0.2">
      <c r="D75" s="10"/>
      <c r="E75" s="10"/>
    </row>
    <row r="76" spans="4:5" ht="12.75" x14ac:dyDescent="0.2">
      <c r="D76" s="10"/>
      <c r="E76" s="10"/>
    </row>
    <row r="77" spans="4:5" ht="12.75" x14ac:dyDescent="0.2">
      <c r="D77" s="10"/>
      <c r="E77" s="10"/>
    </row>
    <row r="78" spans="4:5" ht="12.75" x14ac:dyDescent="0.2">
      <c r="D78" s="10"/>
      <c r="E78" s="10"/>
    </row>
    <row r="79" spans="4:5" ht="12.75" x14ac:dyDescent="0.2">
      <c r="D79" s="10"/>
      <c r="E79" s="10"/>
    </row>
    <row r="80" spans="4:5" ht="12.75" x14ac:dyDescent="0.2">
      <c r="D80" s="10"/>
      <c r="E80" s="10"/>
    </row>
    <row r="81" spans="4:5" ht="12.75" x14ac:dyDescent="0.2">
      <c r="D81" s="10"/>
      <c r="E81" s="10"/>
    </row>
    <row r="82" spans="4:5" ht="12.75" x14ac:dyDescent="0.2">
      <c r="D82" s="10"/>
      <c r="E82" s="10"/>
    </row>
    <row r="83" spans="4:5" ht="12.75" x14ac:dyDescent="0.2">
      <c r="D83" s="10"/>
      <c r="E83" s="10"/>
    </row>
    <row r="84" spans="4:5" ht="12.75" x14ac:dyDescent="0.2">
      <c r="D84" s="10"/>
      <c r="E84" s="10"/>
    </row>
    <row r="85" spans="4:5" ht="12.75" x14ac:dyDescent="0.2">
      <c r="D85" s="10"/>
      <c r="E85" s="10"/>
    </row>
    <row r="86" spans="4:5" ht="12.75" x14ac:dyDescent="0.2">
      <c r="D86" s="10"/>
      <c r="E86" s="10"/>
    </row>
    <row r="87" spans="4:5" ht="12.75" x14ac:dyDescent="0.2">
      <c r="D87" s="10"/>
      <c r="E87" s="10"/>
    </row>
    <row r="88" spans="4:5" ht="12.75" x14ac:dyDescent="0.2">
      <c r="D88" s="10"/>
      <c r="E88" s="10"/>
    </row>
    <row r="89" spans="4:5" ht="12.75" x14ac:dyDescent="0.2">
      <c r="D89" s="10"/>
      <c r="E89" s="10"/>
    </row>
    <row r="90" spans="4:5" ht="12.75" x14ac:dyDescent="0.2">
      <c r="D90" s="10"/>
      <c r="E90" s="10"/>
    </row>
    <row r="91" spans="4:5" ht="12.75" x14ac:dyDescent="0.2">
      <c r="D91" s="10"/>
      <c r="E91" s="10"/>
    </row>
    <row r="92" spans="4:5" ht="12.75" x14ac:dyDescent="0.2">
      <c r="D92" s="10"/>
      <c r="E92" s="10"/>
    </row>
    <row r="93" spans="4:5" ht="12.75" x14ac:dyDescent="0.2">
      <c r="D93" s="10"/>
      <c r="E93" s="10"/>
    </row>
    <row r="94" spans="4:5" ht="12.75" x14ac:dyDescent="0.2">
      <c r="D94" s="10"/>
      <c r="E94" s="10"/>
    </row>
    <row r="95" spans="4:5" ht="12.75" x14ac:dyDescent="0.2">
      <c r="D95" s="10"/>
      <c r="E95" s="10"/>
    </row>
    <row r="96" spans="4:5" ht="12.75" x14ac:dyDescent="0.2">
      <c r="D96" s="10"/>
      <c r="E96" s="10"/>
    </row>
    <row r="97" spans="4:5" ht="12.75" x14ac:dyDescent="0.2">
      <c r="D97" s="10"/>
      <c r="E97" s="10"/>
    </row>
    <row r="98" spans="4:5" ht="12.75" x14ac:dyDescent="0.2">
      <c r="D98" s="10"/>
      <c r="E98" s="10"/>
    </row>
    <row r="99" spans="4:5" ht="12.75" x14ac:dyDescent="0.2">
      <c r="D99" s="10"/>
      <c r="E99" s="10"/>
    </row>
    <row r="100" spans="4:5" ht="12.75" x14ac:dyDescent="0.2">
      <c r="D100" s="10"/>
      <c r="E100" s="10"/>
    </row>
    <row r="101" spans="4:5" ht="12.75" x14ac:dyDescent="0.2">
      <c r="D101" s="10"/>
      <c r="E101" s="10"/>
    </row>
    <row r="102" spans="4:5" ht="12.75" x14ac:dyDescent="0.2">
      <c r="D102" s="10"/>
      <c r="E102" s="10"/>
    </row>
    <row r="103" spans="4:5" ht="12.75" x14ac:dyDescent="0.2">
      <c r="D103" s="10"/>
      <c r="E103" s="10"/>
    </row>
    <row r="104" spans="4:5" ht="12.75" x14ac:dyDescent="0.2">
      <c r="D104" s="10"/>
      <c r="E104" s="10"/>
    </row>
    <row r="105" spans="4:5" ht="12.75" x14ac:dyDescent="0.2">
      <c r="D105" s="10"/>
      <c r="E105" s="10"/>
    </row>
    <row r="106" spans="4:5" ht="12.75" x14ac:dyDescent="0.2">
      <c r="D106" s="10"/>
      <c r="E106" s="10"/>
    </row>
    <row r="107" spans="4:5" ht="12.75" x14ac:dyDescent="0.2">
      <c r="D107" s="10"/>
      <c r="E107" s="10"/>
    </row>
    <row r="108" spans="4:5" ht="12.75" x14ac:dyDescent="0.2">
      <c r="D108" s="10"/>
      <c r="E108" s="10"/>
    </row>
    <row r="109" spans="4:5" ht="12.75" x14ac:dyDescent="0.2">
      <c r="D109" s="10"/>
      <c r="E109" s="10"/>
    </row>
    <row r="110" spans="4:5" ht="12.75" x14ac:dyDescent="0.2">
      <c r="D110" s="10"/>
      <c r="E110" s="10"/>
    </row>
    <row r="111" spans="4:5" ht="12.75" x14ac:dyDescent="0.2">
      <c r="D111" s="10"/>
      <c r="E111" s="10"/>
    </row>
    <row r="112" spans="4:5" ht="12.75" x14ac:dyDescent="0.2">
      <c r="D112" s="10"/>
      <c r="E112" s="10"/>
    </row>
    <row r="113" spans="4:5" ht="12.75" x14ac:dyDescent="0.2">
      <c r="D113" s="10"/>
      <c r="E113" s="10"/>
    </row>
    <row r="114" spans="4:5" ht="12.75" x14ac:dyDescent="0.2">
      <c r="D114" s="10"/>
      <c r="E114" s="10"/>
    </row>
    <row r="115" spans="4:5" ht="12.75" x14ac:dyDescent="0.2">
      <c r="D115" s="10"/>
      <c r="E115" s="10"/>
    </row>
    <row r="131" spans="4:5" ht="12.75" x14ac:dyDescent="0.2">
      <c r="D131" s="10"/>
      <c r="E131" s="10"/>
    </row>
    <row r="133" spans="4:5" ht="12.75" x14ac:dyDescent="0.2">
      <c r="D133" s="10"/>
      <c r="E133" s="10"/>
    </row>
    <row r="134" spans="4:5" ht="12.75" x14ac:dyDescent="0.2">
      <c r="D134" s="10"/>
      <c r="E134" s="10"/>
    </row>
    <row r="135" spans="4:5" ht="12.75" x14ac:dyDescent="0.2">
      <c r="D135" s="10"/>
      <c r="E135" s="10"/>
    </row>
    <row r="136" spans="4:5" ht="12.75" x14ac:dyDescent="0.2">
      <c r="D136" s="10"/>
      <c r="E136" s="10"/>
    </row>
    <row r="137" spans="4:5" ht="12.75" x14ac:dyDescent="0.2">
      <c r="D137" s="10"/>
      <c r="E137" s="10"/>
    </row>
    <row r="138" spans="4:5" ht="12.75" x14ac:dyDescent="0.2">
      <c r="D138" s="10"/>
      <c r="E138" s="10"/>
    </row>
    <row r="139" spans="4:5" ht="12.75" x14ac:dyDescent="0.2">
      <c r="D139" s="10"/>
      <c r="E139" s="10"/>
    </row>
    <row r="140" spans="4:5" ht="12.75" x14ac:dyDescent="0.2">
      <c r="D140" s="10"/>
      <c r="E140" s="10"/>
    </row>
    <row r="141" spans="4:5" ht="12.75" x14ac:dyDescent="0.2">
      <c r="D141" s="10"/>
      <c r="E141" s="10"/>
    </row>
    <row r="142" spans="4:5" ht="12.75" x14ac:dyDescent="0.2">
      <c r="D142" s="10"/>
      <c r="E142" s="10"/>
    </row>
    <row r="143" spans="4:5" ht="12.75" x14ac:dyDescent="0.2">
      <c r="D143" s="10"/>
      <c r="E143" s="10"/>
    </row>
    <row r="144" spans="4:5" ht="12.75" x14ac:dyDescent="0.2">
      <c r="D144" s="10"/>
      <c r="E144" s="10"/>
    </row>
    <row r="145" spans="4:5" ht="12.75" x14ac:dyDescent="0.2">
      <c r="D145" s="10"/>
      <c r="E145" s="10"/>
    </row>
    <row r="146" spans="4:5" ht="12.75" x14ac:dyDescent="0.2">
      <c r="D146" s="10"/>
      <c r="E146" s="10"/>
    </row>
    <row r="147" spans="4:5" ht="12.75" x14ac:dyDescent="0.2">
      <c r="D147" s="10"/>
      <c r="E147" s="10"/>
    </row>
    <row r="148" spans="4:5" ht="12.75" x14ac:dyDescent="0.2">
      <c r="D148" s="10"/>
      <c r="E148" s="10"/>
    </row>
    <row r="149" spans="4:5" ht="12.75" x14ac:dyDescent="0.2">
      <c r="D149" s="10"/>
      <c r="E149" s="10"/>
    </row>
    <row r="150" spans="4:5" ht="12.75" x14ac:dyDescent="0.2">
      <c r="D150" s="10"/>
      <c r="E150" s="10"/>
    </row>
    <row r="151" spans="4:5" ht="12.75" x14ac:dyDescent="0.2">
      <c r="D151" s="10"/>
      <c r="E151" s="10"/>
    </row>
    <row r="152" spans="4:5" ht="12.75" x14ac:dyDescent="0.2">
      <c r="D152" s="10"/>
      <c r="E152" s="10"/>
    </row>
    <row r="153" spans="4:5" ht="12.75" x14ac:dyDescent="0.2">
      <c r="D153" s="10"/>
      <c r="E153" s="10"/>
    </row>
    <row r="154" spans="4:5" ht="12.75" x14ac:dyDescent="0.2">
      <c r="D154" s="10"/>
      <c r="E154" s="10"/>
    </row>
    <row r="155" spans="4:5" ht="12.75" x14ac:dyDescent="0.2">
      <c r="D155" s="10"/>
      <c r="E155" s="10"/>
    </row>
    <row r="156" spans="4:5" ht="12.75" x14ac:dyDescent="0.2">
      <c r="D156" s="10"/>
      <c r="E156" s="10"/>
    </row>
  </sheetData>
  <mergeCells count="1">
    <mergeCell ref="B3:G3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opLeftCell="A2" zoomScale="80" zoomScaleNormal="80" workbookViewId="0">
      <selection activeCell="L31" sqref="L31"/>
    </sheetView>
  </sheetViews>
  <sheetFormatPr baseColWidth="10" defaultRowHeight="15" x14ac:dyDescent="0.25"/>
  <cols>
    <col min="1" max="1" width="4.85546875" bestFit="1" customWidth="1"/>
    <col min="2" max="2" width="89.42578125" bestFit="1" customWidth="1"/>
    <col min="3" max="3" width="23.7109375" bestFit="1" customWidth="1"/>
    <col min="4" max="4" width="36.85546875" bestFit="1" customWidth="1"/>
    <col min="5" max="5" width="16.42578125" bestFit="1" customWidth="1"/>
  </cols>
  <sheetData>
    <row r="1" spans="1:32" ht="15.75" x14ac:dyDescent="0.25">
      <c r="A1" s="276" t="s">
        <v>374</v>
      </c>
    </row>
    <row r="2" spans="1:32" ht="15.75" x14ac:dyDescent="0.25">
      <c r="B2" s="58" t="s">
        <v>369</v>
      </c>
      <c r="C2" s="58" t="s">
        <v>340</v>
      </c>
      <c r="D2" s="58" t="s">
        <v>637</v>
      </c>
      <c r="E2" s="58" t="s">
        <v>375</v>
      </c>
      <c r="H2" s="299"/>
      <c r="Y2" s="81"/>
    </row>
    <row r="3" spans="1:32" ht="15.75" x14ac:dyDescent="0.25">
      <c r="B3" s="294" t="s">
        <v>242</v>
      </c>
      <c r="C3" s="297">
        <v>0.37257393337084155</v>
      </c>
      <c r="D3" s="297">
        <v>0.17656174835720415</v>
      </c>
      <c r="E3" s="297">
        <f>SUM(C3:D3)</f>
        <v>0.54913568172804572</v>
      </c>
      <c r="F3" s="295"/>
      <c r="G3" s="301"/>
      <c r="M3" s="302"/>
      <c r="Y3" s="81"/>
      <c r="Z3" s="61"/>
      <c r="AB3" s="213"/>
      <c r="AD3" s="61"/>
      <c r="AE3" s="61"/>
      <c r="AF3" s="82"/>
    </row>
    <row r="4" spans="1:32" x14ac:dyDescent="0.25">
      <c r="B4" s="303" t="s">
        <v>239</v>
      </c>
      <c r="C4" s="297">
        <v>0.27028361439699211</v>
      </c>
      <c r="D4" s="297">
        <v>0.23953979944811349</v>
      </c>
      <c r="E4" s="297">
        <f t="shared" ref="E4:E17" si="0">SUM(C4:D4)</f>
        <v>0.50982341384510566</v>
      </c>
      <c r="F4" s="295"/>
      <c r="M4" s="302"/>
      <c r="Y4" s="81"/>
      <c r="Z4" s="61"/>
      <c r="AB4" s="213"/>
      <c r="AD4" s="61"/>
      <c r="AE4" s="61"/>
      <c r="AF4" s="82"/>
    </row>
    <row r="5" spans="1:32" x14ac:dyDescent="0.25">
      <c r="B5" s="303" t="s">
        <v>329</v>
      </c>
      <c r="C5" s="297">
        <v>0.45375181707357148</v>
      </c>
      <c r="D5" s="297">
        <v>2.3376845405889735E-2</v>
      </c>
      <c r="E5" s="304">
        <f t="shared" si="0"/>
        <v>0.47712866247946123</v>
      </c>
      <c r="F5" s="295"/>
      <c r="M5" s="302"/>
      <c r="Y5" s="81"/>
      <c r="Z5" s="61"/>
      <c r="AB5" s="213"/>
      <c r="AD5" s="61"/>
      <c r="AE5" s="61"/>
      <c r="AF5" s="82"/>
    </row>
    <row r="6" spans="1:32" x14ac:dyDescent="0.25">
      <c r="B6" s="303" t="s">
        <v>241</v>
      </c>
      <c r="C6" s="297">
        <v>0.3161579693059629</v>
      </c>
      <c r="D6" s="297">
        <v>0.15901802258952175</v>
      </c>
      <c r="E6" s="297">
        <f t="shared" si="0"/>
        <v>0.47517599189548465</v>
      </c>
      <c r="F6" s="295"/>
      <c r="M6" s="302"/>
      <c r="Y6" s="81"/>
      <c r="Z6" s="61"/>
      <c r="AB6" s="213"/>
      <c r="AD6" s="61"/>
      <c r="AE6" s="61"/>
      <c r="AF6" s="82"/>
    </row>
    <row r="7" spans="1:32" x14ac:dyDescent="0.25">
      <c r="B7" s="303" t="s">
        <v>238</v>
      </c>
      <c r="C7" s="297">
        <v>0.16785488844864246</v>
      </c>
      <c r="D7" s="297">
        <v>0.30315881884791629</v>
      </c>
      <c r="E7" s="297">
        <f t="shared" si="0"/>
        <v>0.47101370729655878</v>
      </c>
      <c r="F7" s="295"/>
      <c r="M7" s="302"/>
      <c r="Y7" s="81"/>
      <c r="Z7" s="61"/>
      <c r="AB7" s="213"/>
      <c r="AD7" s="61"/>
      <c r="AE7" s="61"/>
      <c r="AF7" s="82"/>
    </row>
    <row r="8" spans="1:32" x14ac:dyDescent="0.25">
      <c r="B8" s="303" t="s">
        <v>243</v>
      </c>
      <c r="C8" s="297">
        <v>0.27765377804737218</v>
      </c>
      <c r="D8" s="297">
        <v>0.1718502003832586</v>
      </c>
      <c r="E8" s="297">
        <f t="shared" si="0"/>
        <v>0.44950397843063078</v>
      </c>
      <c r="F8" s="295"/>
      <c r="M8" s="302"/>
      <c r="Y8" s="81"/>
      <c r="Z8" s="61"/>
      <c r="AB8" s="213"/>
      <c r="AD8" s="61"/>
      <c r="AE8" s="61"/>
      <c r="AF8" s="82"/>
    </row>
    <row r="9" spans="1:32" x14ac:dyDescent="0.25">
      <c r="B9" s="303" t="s">
        <v>246</v>
      </c>
      <c r="C9" s="297">
        <v>0.1724514340181347</v>
      </c>
      <c r="D9" s="297">
        <v>0.26313757793834486</v>
      </c>
      <c r="E9" s="297">
        <f t="shared" si="0"/>
        <v>0.43558901195647959</v>
      </c>
      <c r="F9" s="295"/>
      <c r="M9" s="302"/>
      <c r="Y9" s="81"/>
      <c r="Z9" s="61"/>
      <c r="AB9" s="213"/>
      <c r="AD9" s="61"/>
      <c r="AE9" s="61"/>
      <c r="AF9" s="82"/>
    </row>
    <row r="10" spans="1:32" x14ac:dyDescent="0.25">
      <c r="B10" s="303" t="s">
        <v>376</v>
      </c>
      <c r="C10" s="297">
        <v>0.31889790598562318</v>
      </c>
      <c r="D10" s="297">
        <v>0.11582429012155072</v>
      </c>
      <c r="E10" s="297">
        <f t="shared" si="0"/>
        <v>0.43472219610717389</v>
      </c>
      <c r="F10" s="295"/>
      <c r="M10" s="302"/>
      <c r="Y10" s="81"/>
      <c r="Z10" s="61"/>
      <c r="AB10" s="213"/>
      <c r="AD10" s="61"/>
      <c r="AE10" s="61"/>
      <c r="AF10" s="82"/>
    </row>
    <row r="11" spans="1:32" x14ac:dyDescent="0.25">
      <c r="B11" s="303" t="s">
        <v>235</v>
      </c>
      <c r="C11" s="297">
        <v>0.29243775809941219</v>
      </c>
      <c r="D11" s="297">
        <v>0.12709432178962091</v>
      </c>
      <c r="E11" s="297">
        <f t="shared" si="0"/>
        <v>0.41953207988903307</v>
      </c>
      <c r="F11" s="295"/>
      <c r="M11" s="302"/>
      <c r="Y11" s="81"/>
      <c r="Z11" s="61"/>
      <c r="AB11" s="213"/>
      <c r="AD11" s="61"/>
      <c r="AE11" s="61"/>
      <c r="AF11" s="82"/>
    </row>
    <row r="12" spans="1:32" x14ac:dyDescent="0.25">
      <c r="B12" s="303" t="s">
        <v>240</v>
      </c>
      <c r="C12" s="297">
        <v>0.30859022270508224</v>
      </c>
      <c r="D12" s="297">
        <v>0.11008714478967174</v>
      </c>
      <c r="E12" s="297">
        <f t="shared" si="0"/>
        <v>0.41867736749475398</v>
      </c>
      <c r="F12" s="295"/>
      <c r="M12" s="302"/>
      <c r="Y12" s="81"/>
      <c r="Z12" s="61"/>
      <c r="AB12" s="213"/>
      <c r="AD12" s="61"/>
      <c r="AE12" s="61"/>
      <c r="AF12" s="82"/>
    </row>
    <row r="13" spans="1:32" x14ac:dyDescent="0.25">
      <c r="B13" s="303" t="s">
        <v>315</v>
      </c>
      <c r="C13" s="297">
        <v>0.33227801657631711</v>
      </c>
      <c r="D13" s="297">
        <v>7.728518173405681E-2</v>
      </c>
      <c r="E13" s="297">
        <f t="shared" si="0"/>
        <v>0.40956319831037391</v>
      </c>
      <c r="F13" s="295"/>
      <c r="M13" s="302"/>
      <c r="Y13" s="81"/>
      <c r="Z13" s="61"/>
      <c r="AB13" s="213"/>
      <c r="AD13" s="61"/>
      <c r="AE13" s="61"/>
      <c r="AF13" s="82"/>
    </row>
    <row r="14" spans="1:32" x14ac:dyDescent="0.25">
      <c r="B14" s="303" t="s">
        <v>377</v>
      </c>
      <c r="C14" s="297">
        <v>0.32666010505718157</v>
      </c>
      <c r="D14" s="297">
        <v>8.1448043134463383E-2</v>
      </c>
      <c r="E14" s="297">
        <f t="shared" si="0"/>
        <v>0.40810814819164498</v>
      </c>
      <c r="F14" s="295"/>
      <c r="M14" s="302"/>
      <c r="Y14" s="81"/>
      <c r="Z14" s="61"/>
      <c r="AB14" s="213"/>
      <c r="AD14" s="61"/>
      <c r="AE14" s="61"/>
      <c r="AF14" s="82"/>
    </row>
    <row r="15" spans="1:32" x14ac:dyDescent="0.25">
      <c r="B15" s="303" t="s">
        <v>378</v>
      </c>
      <c r="C15" s="297">
        <v>0.3546867468553645</v>
      </c>
      <c r="D15" s="297">
        <v>4.6112919076392436E-2</v>
      </c>
      <c r="E15" s="297">
        <f t="shared" si="0"/>
        <v>0.40079966593175692</v>
      </c>
      <c r="F15" s="295"/>
      <c r="M15" s="302"/>
      <c r="Y15" s="81"/>
      <c r="Z15" s="61"/>
      <c r="AB15" s="213"/>
      <c r="AD15" s="61"/>
      <c r="AE15" s="61"/>
      <c r="AF15" s="82"/>
    </row>
    <row r="16" spans="1:32" x14ac:dyDescent="0.25">
      <c r="B16" s="303" t="s">
        <v>244</v>
      </c>
      <c r="C16" s="297">
        <v>0.24795654973316611</v>
      </c>
      <c r="D16" s="297">
        <v>0.15118333380136492</v>
      </c>
      <c r="E16" s="297">
        <f t="shared" si="0"/>
        <v>0.399139883534531</v>
      </c>
      <c r="F16" s="295"/>
      <c r="M16" s="302"/>
      <c r="Y16" s="81"/>
      <c r="Z16" s="61"/>
      <c r="AB16" s="213"/>
      <c r="AD16" s="61"/>
      <c r="AE16" s="61"/>
      <c r="AF16" s="82"/>
    </row>
    <row r="17" spans="2:32" x14ac:dyDescent="0.25">
      <c r="B17" s="303" t="s">
        <v>245</v>
      </c>
      <c r="C17" s="297">
        <v>0.22180790578750656</v>
      </c>
      <c r="D17" s="297">
        <v>0.17508226805838706</v>
      </c>
      <c r="E17" s="297">
        <f t="shared" si="0"/>
        <v>0.39689017384589365</v>
      </c>
      <c r="F17" s="295"/>
      <c r="M17" s="302"/>
      <c r="Y17" s="81"/>
      <c r="Z17" s="61"/>
      <c r="AB17" s="213"/>
      <c r="AD17" s="61"/>
      <c r="AE17" s="61"/>
      <c r="AF17" s="82"/>
    </row>
    <row r="18" spans="2:32" x14ac:dyDescent="0.25">
      <c r="C18" s="61"/>
      <c r="D18" s="61"/>
      <c r="E18" s="61"/>
      <c r="Y18" s="81"/>
      <c r="Z18" s="61"/>
      <c r="AB18" s="213"/>
      <c r="AD18" s="61"/>
      <c r="AE18" s="61"/>
      <c r="AF18" s="82"/>
    </row>
    <row r="19" spans="2:32" x14ac:dyDescent="0.25">
      <c r="C19" s="61"/>
      <c r="D19" s="61"/>
      <c r="E19" s="61"/>
      <c r="Y19" s="81"/>
      <c r="Z19" s="61"/>
      <c r="AB19" s="213"/>
      <c r="AD19" s="61"/>
      <c r="AE19" s="61"/>
      <c r="AF19" s="82"/>
    </row>
    <row r="20" spans="2:32" x14ac:dyDescent="0.25">
      <c r="C20" s="61"/>
      <c r="D20" s="61"/>
      <c r="E20" s="61"/>
      <c r="Y20" s="81"/>
      <c r="Z20" s="61"/>
      <c r="AB20" s="213"/>
      <c r="AD20" s="61"/>
      <c r="AE20" s="61"/>
      <c r="AF20" s="82"/>
    </row>
    <row r="21" spans="2:32" x14ac:dyDescent="0.25">
      <c r="C21" s="61"/>
      <c r="D21" s="61"/>
      <c r="E21" s="61"/>
      <c r="Y21" s="81"/>
      <c r="Z21" s="61"/>
      <c r="AB21" s="213"/>
      <c r="AD21" s="61"/>
      <c r="AE21" s="61"/>
      <c r="AF21" s="82"/>
    </row>
    <row r="22" spans="2:32" x14ac:dyDescent="0.25">
      <c r="C22" s="61"/>
      <c r="D22" s="61"/>
      <c r="E22" s="61"/>
      <c r="Y22" s="81"/>
      <c r="Z22" s="61"/>
      <c r="AB22" s="213"/>
      <c r="AD22" s="61"/>
      <c r="AE22" s="61"/>
      <c r="AF22" s="82"/>
    </row>
    <row r="23" spans="2:32" x14ac:dyDescent="0.25">
      <c r="C23" s="61"/>
      <c r="D23" s="61"/>
      <c r="E23" s="61"/>
      <c r="Y23" s="81"/>
      <c r="Z23" s="61"/>
      <c r="AB23" s="213"/>
      <c r="AD23" s="61"/>
      <c r="AE23" s="61"/>
      <c r="AF23" s="82"/>
    </row>
    <row r="24" spans="2:32" x14ac:dyDescent="0.25">
      <c r="C24" s="61"/>
      <c r="D24" s="61"/>
      <c r="E24" s="61"/>
      <c r="Y24" s="81"/>
      <c r="Z24" s="61"/>
      <c r="AB24" s="213"/>
      <c r="AD24" s="61"/>
      <c r="AE24" s="61"/>
      <c r="AF24" s="82"/>
    </row>
    <row r="25" spans="2:32" x14ac:dyDescent="0.25">
      <c r="C25" s="61"/>
      <c r="D25" s="61"/>
      <c r="E25" s="61"/>
      <c r="Y25" s="81"/>
      <c r="Z25" s="61"/>
      <c r="AB25" s="213"/>
      <c r="AD25" s="61"/>
      <c r="AE25" s="61"/>
      <c r="AF25" s="82"/>
    </row>
    <row r="26" spans="2:32" x14ac:dyDescent="0.25">
      <c r="C26" s="61"/>
      <c r="D26" s="61"/>
      <c r="E26" s="61"/>
      <c r="Y26" s="81"/>
      <c r="Z26" s="61"/>
      <c r="AB26" s="213"/>
      <c r="AD26" s="61"/>
      <c r="AE26" s="61"/>
      <c r="AF26" s="82"/>
    </row>
    <row r="27" spans="2:32" x14ac:dyDescent="0.25">
      <c r="C27" s="61"/>
      <c r="D27" s="61"/>
      <c r="E27" s="61"/>
      <c r="Y27" s="81"/>
      <c r="Z27" s="61"/>
      <c r="AB27" s="213"/>
      <c r="AD27" s="61"/>
      <c r="AE27" s="61"/>
      <c r="AF27" s="82"/>
    </row>
    <row r="28" spans="2:32" x14ac:dyDescent="0.25">
      <c r="C28" s="61"/>
      <c r="D28" s="61"/>
      <c r="E28" s="61"/>
      <c r="Y28" s="81"/>
      <c r="Z28" s="61"/>
      <c r="AB28" s="213"/>
      <c r="AD28" s="61"/>
      <c r="AE28" s="61"/>
      <c r="AF28" s="82"/>
    </row>
    <row r="29" spans="2:32" x14ac:dyDescent="0.25">
      <c r="C29" s="61"/>
      <c r="D29" s="61"/>
      <c r="E29" s="61"/>
      <c r="Y29" s="81"/>
      <c r="Z29" s="61"/>
      <c r="AB29" s="213"/>
      <c r="AD29" s="61"/>
      <c r="AE29" s="61"/>
      <c r="AF29" s="82"/>
    </row>
    <row r="30" spans="2:32" x14ac:dyDescent="0.25">
      <c r="C30" s="61"/>
      <c r="D30" s="61"/>
      <c r="E30" s="61"/>
      <c r="Y30" s="81"/>
      <c r="Z30" s="61"/>
      <c r="AB30" s="213"/>
      <c r="AD30" s="61"/>
      <c r="AE30" s="61"/>
      <c r="AF30" s="82"/>
    </row>
    <row r="31" spans="2:32" x14ac:dyDescent="0.25">
      <c r="C31" s="61"/>
      <c r="D31" s="61"/>
      <c r="E31" s="61"/>
      <c r="Y31" s="81"/>
      <c r="Z31" s="61"/>
      <c r="AB31" s="213"/>
      <c r="AD31" s="61"/>
      <c r="AE31" s="61"/>
      <c r="AF31" s="82"/>
    </row>
    <row r="32" spans="2:32" x14ac:dyDescent="0.25">
      <c r="C32" s="61"/>
      <c r="D32" s="61"/>
      <c r="E32" s="61"/>
      <c r="Y32" s="81"/>
      <c r="Z32" s="61"/>
      <c r="AB32" s="213"/>
      <c r="AD32" s="61"/>
      <c r="AE32" s="61"/>
      <c r="AF32" s="82"/>
    </row>
    <row r="33" spans="3:32" x14ac:dyDescent="0.25">
      <c r="C33" s="61"/>
      <c r="D33" s="61"/>
      <c r="E33" s="61"/>
      <c r="Y33" s="81"/>
      <c r="Z33" s="61"/>
      <c r="AB33" s="213"/>
      <c r="AD33" s="61"/>
      <c r="AE33" s="61"/>
      <c r="AF33" s="82"/>
    </row>
    <row r="34" spans="3:32" x14ac:dyDescent="0.25">
      <c r="C34" s="61"/>
      <c r="D34" s="61"/>
      <c r="E34" s="61"/>
      <c r="Y34" s="81"/>
      <c r="Z34" s="61"/>
      <c r="AB34" s="213"/>
      <c r="AD34" s="61"/>
      <c r="AE34" s="61"/>
      <c r="AF34" s="82"/>
    </row>
    <row r="35" spans="3:32" x14ac:dyDescent="0.25">
      <c r="C35" s="61"/>
      <c r="D35" s="61"/>
      <c r="E35" s="61"/>
      <c r="Y35" s="81"/>
      <c r="Z35" s="61"/>
      <c r="AB35" s="213"/>
      <c r="AD35" s="61"/>
      <c r="AE35" s="61"/>
      <c r="AF35" s="82"/>
    </row>
    <row r="36" spans="3:32" x14ac:dyDescent="0.25">
      <c r="C36" s="61"/>
      <c r="D36" s="61"/>
      <c r="E36" s="61"/>
      <c r="Y36" s="81"/>
      <c r="Z36" s="61"/>
      <c r="AB36" s="213"/>
      <c r="AD36" s="61"/>
      <c r="AE36" s="61"/>
      <c r="AF36" s="82"/>
    </row>
    <row r="37" spans="3:32" x14ac:dyDescent="0.25">
      <c r="C37" s="61"/>
      <c r="D37" s="61"/>
      <c r="E37" s="61"/>
      <c r="Y37" s="81"/>
      <c r="Z37" s="61"/>
      <c r="AB37" s="213"/>
      <c r="AD37" s="61"/>
      <c r="AE37" s="61"/>
      <c r="AF37" s="82"/>
    </row>
    <row r="38" spans="3:32" x14ac:dyDescent="0.25">
      <c r="C38" s="61"/>
      <c r="D38" s="61"/>
      <c r="E38" s="61"/>
      <c r="Y38" s="81"/>
      <c r="Z38" s="61"/>
      <c r="AB38" s="213"/>
      <c r="AD38" s="61"/>
      <c r="AE38" s="61"/>
      <c r="AF38" s="82"/>
    </row>
    <row r="39" spans="3:32" x14ac:dyDescent="0.25">
      <c r="C39" s="61"/>
      <c r="D39" s="61"/>
      <c r="E39" s="61"/>
      <c r="Y39" s="81"/>
      <c r="Z39" s="61"/>
      <c r="AB39" s="213"/>
      <c r="AD39" s="61"/>
      <c r="AE39" s="61"/>
      <c r="AF39" s="82"/>
    </row>
    <row r="40" spans="3:32" x14ac:dyDescent="0.25">
      <c r="C40" s="61"/>
      <c r="D40" s="61"/>
      <c r="E40" s="61"/>
      <c r="Y40" s="81"/>
      <c r="Z40" s="61"/>
      <c r="AB40" s="213"/>
      <c r="AD40" s="61"/>
      <c r="AE40" s="61"/>
      <c r="AF40" s="82"/>
    </row>
    <row r="41" spans="3:32" x14ac:dyDescent="0.25">
      <c r="C41" s="61"/>
      <c r="D41" s="61"/>
      <c r="E41" s="61"/>
      <c r="G41" s="305"/>
      <c r="Y41" s="81"/>
      <c r="Z41" s="61"/>
      <c r="AB41" s="213"/>
      <c r="AD41" s="61"/>
      <c r="AE41" s="61"/>
      <c r="AF41" s="82"/>
    </row>
    <row r="42" spans="3:32" x14ac:dyDescent="0.25">
      <c r="C42" s="61"/>
      <c r="D42" s="61"/>
      <c r="E42" s="61"/>
      <c r="G42" s="305"/>
      <c r="Y42" s="81"/>
      <c r="Z42" s="61"/>
      <c r="AB42" s="213"/>
      <c r="AD42" s="61"/>
      <c r="AE42" s="61"/>
      <c r="AF42" s="82"/>
    </row>
    <row r="43" spans="3:32" x14ac:dyDescent="0.25">
      <c r="C43" s="61"/>
      <c r="D43" s="61"/>
      <c r="E43" s="61"/>
      <c r="G43" s="305"/>
      <c r="Y43" s="81"/>
      <c r="Z43" s="61"/>
      <c r="AB43" s="213"/>
      <c r="AD43" s="61"/>
      <c r="AE43" s="61"/>
      <c r="AF43" s="82"/>
    </row>
    <row r="44" spans="3:32" x14ac:dyDescent="0.25">
      <c r="C44" s="61"/>
      <c r="D44" s="61"/>
      <c r="E44" s="61"/>
      <c r="Y44" s="81"/>
      <c r="Z44" s="61"/>
      <c r="AB44" s="213"/>
      <c r="AD44" s="61"/>
      <c r="AE44" s="61"/>
      <c r="AF44" s="82"/>
    </row>
    <row r="45" spans="3:32" x14ac:dyDescent="0.25">
      <c r="C45" s="61"/>
      <c r="D45" s="61"/>
      <c r="E45" s="61"/>
      <c r="Y45" s="81"/>
      <c r="Z45" s="61"/>
      <c r="AB45" s="213"/>
      <c r="AD45" s="61"/>
      <c r="AE45" s="61"/>
      <c r="AF45" s="82"/>
    </row>
    <row r="46" spans="3:32" x14ac:dyDescent="0.25">
      <c r="C46" s="61"/>
      <c r="D46" s="61"/>
      <c r="E46" s="61"/>
      <c r="Y46" s="81"/>
      <c r="Z46" s="61"/>
      <c r="AB46" s="213"/>
      <c r="AD46" s="61"/>
      <c r="AE46" s="61"/>
      <c r="AF46" s="82"/>
    </row>
    <row r="47" spans="3:32" x14ac:dyDescent="0.25">
      <c r="C47" s="61"/>
      <c r="D47" s="61"/>
      <c r="E47" s="61"/>
      <c r="Y47" s="81"/>
      <c r="Z47" s="61"/>
      <c r="AB47" s="213"/>
      <c r="AD47" s="61"/>
      <c r="AE47" s="61"/>
      <c r="AF47" s="82"/>
    </row>
    <row r="48" spans="3:32" x14ac:dyDescent="0.25">
      <c r="C48" s="61"/>
      <c r="D48" s="61"/>
      <c r="E48" s="61"/>
      <c r="Y48" s="81"/>
      <c r="Z48" s="61"/>
      <c r="AB48" s="213"/>
      <c r="AD48" s="61"/>
      <c r="AE48" s="61"/>
      <c r="AF48" s="82"/>
    </row>
    <row r="49" spans="3:32" x14ac:dyDescent="0.25">
      <c r="C49" s="61"/>
      <c r="D49" s="61"/>
      <c r="E49" s="61"/>
      <c r="Y49" s="81"/>
      <c r="Z49" s="61"/>
      <c r="AB49" s="213"/>
      <c r="AD49" s="61"/>
      <c r="AE49" s="61"/>
      <c r="AF49" s="82"/>
    </row>
    <row r="50" spans="3:32" x14ac:dyDescent="0.25">
      <c r="C50" s="61"/>
      <c r="D50" s="61"/>
      <c r="E50" s="61"/>
      <c r="Y50" s="81"/>
      <c r="Z50" s="61"/>
      <c r="AB50" s="213"/>
      <c r="AD50" s="61"/>
      <c r="AE50" s="61"/>
      <c r="AF50" s="82"/>
    </row>
    <row r="51" spans="3:32" x14ac:dyDescent="0.25">
      <c r="C51" s="61"/>
      <c r="D51" s="61"/>
      <c r="E51" s="61"/>
      <c r="Y51" s="81"/>
      <c r="Z51" s="61"/>
      <c r="AB51" s="213"/>
      <c r="AD51" s="61"/>
      <c r="AE51" s="61"/>
      <c r="AF51" s="82"/>
    </row>
    <row r="52" spans="3:32" x14ac:dyDescent="0.25">
      <c r="C52" s="61"/>
      <c r="D52" s="61"/>
      <c r="E52" s="61"/>
      <c r="Y52" s="81"/>
      <c r="Z52" s="61"/>
      <c r="AB52" s="213"/>
      <c r="AD52" s="61"/>
      <c r="AE52" s="61"/>
      <c r="AF52" s="82"/>
    </row>
    <row r="53" spans="3:32" x14ac:dyDescent="0.25">
      <c r="C53" s="61"/>
      <c r="D53" s="61"/>
      <c r="E53" s="61"/>
      <c r="Y53" s="81"/>
      <c r="Z53" s="61"/>
      <c r="AB53" s="213"/>
      <c r="AD53" s="61"/>
      <c r="AE53" s="61"/>
      <c r="AF53" s="82"/>
    </row>
    <row r="54" spans="3:32" x14ac:dyDescent="0.25">
      <c r="C54" s="61"/>
      <c r="D54" s="61"/>
      <c r="E54" s="61"/>
      <c r="Y54" s="81"/>
      <c r="Z54" s="61"/>
      <c r="AB54" s="213"/>
      <c r="AD54" s="61"/>
      <c r="AE54" s="61"/>
      <c r="AF54" s="82"/>
    </row>
    <row r="55" spans="3:32" x14ac:dyDescent="0.25">
      <c r="C55" s="61"/>
      <c r="D55" s="61"/>
      <c r="E55" s="61"/>
      <c r="Y55" s="81"/>
      <c r="Z55" s="61"/>
      <c r="AB55" s="213"/>
      <c r="AD55" s="61"/>
      <c r="AE55" s="61"/>
      <c r="AF55" s="82"/>
    </row>
    <row r="56" spans="3:32" x14ac:dyDescent="0.25">
      <c r="C56" s="61"/>
      <c r="D56" s="61"/>
      <c r="E56" s="61"/>
      <c r="Y56" s="81"/>
      <c r="Z56" s="61"/>
      <c r="AB56" s="213"/>
      <c r="AD56" s="61"/>
      <c r="AE56" s="61"/>
      <c r="AF56" s="82"/>
    </row>
    <row r="57" spans="3:32" x14ac:dyDescent="0.25">
      <c r="C57" s="61"/>
      <c r="D57" s="61"/>
      <c r="E57" s="61"/>
      <c r="Y57" s="81"/>
      <c r="Z57" s="61"/>
      <c r="AB57" s="213"/>
      <c r="AD57" s="61"/>
      <c r="AE57" s="61"/>
      <c r="AF57" s="82"/>
    </row>
    <row r="58" spans="3:32" x14ac:dyDescent="0.25">
      <c r="C58" s="61"/>
      <c r="D58" s="61"/>
      <c r="E58" s="61"/>
      <c r="Y58" s="81"/>
      <c r="Z58" s="61"/>
      <c r="AB58" s="213"/>
      <c r="AD58" s="61"/>
      <c r="AE58" s="61"/>
      <c r="AF58" s="82"/>
    </row>
    <row r="59" spans="3:32" x14ac:dyDescent="0.25">
      <c r="C59" s="61"/>
      <c r="D59" s="61"/>
      <c r="E59" s="61"/>
      <c r="Y59" s="81"/>
      <c r="Z59" s="61"/>
      <c r="AB59" s="213"/>
      <c r="AD59" s="61"/>
      <c r="AE59" s="61"/>
      <c r="AF59" s="82"/>
    </row>
    <row r="60" spans="3:32" x14ac:dyDescent="0.25">
      <c r="C60" s="61"/>
      <c r="D60" s="61"/>
      <c r="E60" s="61"/>
      <c r="Y60" s="81"/>
      <c r="Z60" s="61"/>
      <c r="AB60" s="213"/>
      <c r="AD60" s="61"/>
      <c r="AE60" s="61"/>
      <c r="AF60" s="82"/>
    </row>
    <row r="61" spans="3:32" x14ac:dyDescent="0.25">
      <c r="C61" s="61"/>
      <c r="D61" s="61"/>
      <c r="E61" s="61"/>
      <c r="Y61" s="81"/>
      <c r="Z61" s="61"/>
      <c r="AB61" s="213"/>
      <c r="AD61" s="61"/>
      <c r="AE61" s="61"/>
      <c r="AF61" s="82"/>
    </row>
    <row r="62" spans="3:32" x14ac:dyDescent="0.25">
      <c r="C62" s="61"/>
      <c r="D62" s="61"/>
      <c r="E62" s="61"/>
      <c r="Y62" s="81"/>
      <c r="Z62" s="61"/>
      <c r="AB62" s="213"/>
      <c r="AD62" s="61"/>
      <c r="AE62" s="61"/>
      <c r="AF62" s="82"/>
    </row>
    <row r="63" spans="3:32" x14ac:dyDescent="0.25">
      <c r="C63" s="61"/>
      <c r="D63" s="61"/>
      <c r="E63" s="61"/>
      <c r="Y63" s="81"/>
      <c r="Z63" s="61"/>
      <c r="AB63" s="213"/>
      <c r="AD63" s="61"/>
      <c r="AE63" s="61"/>
      <c r="AF63" s="82"/>
    </row>
    <row r="64" spans="3:32" x14ac:dyDescent="0.25">
      <c r="C64" s="61"/>
      <c r="D64" s="61"/>
      <c r="E64" s="61"/>
      <c r="Y64" s="81"/>
      <c r="Z64" s="61"/>
      <c r="AB64" s="213"/>
      <c r="AD64" s="61"/>
      <c r="AE64" s="61"/>
      <c r="AF64" s="82"/>
    </row>
    <row r="65" spans="3:32" x14ac:dyDescent="0.25">
      <c r="C65" s="61"/>
      <c r="D65" s="61"/>
      <c r="E65" s="61"/>
      <c r="Y65" s="81"/>
      <c r="Z65" s="61"/>
      <c r="AB65" s="213"/>
      <c r="AD65" s="61"/>
      <c r="AE65" s="61"/>
      <c r="AF65" s="82"/>
    </row>
    <row r="66" spans="3:32" x14ac:dyDescent="0.25">
      <c r="C66" s="61"/>
      <c r="D66" s="61"/>
      <c r="E66" s="61"/>
      <c r="Y66" s="81"/>
      <c r="Z66" s="61"/>
      <c r="AB66" s="213"/>
      <c r="AD66" s="61"/>
      <c r="AE66" s="61"/>
      <c r="AF66" s="82"/>
    </row>
    <row r="67" spans="3:32" x14ac:dyDescent="0.25">
      <c r="C67" s="61"/>
      <c r="D67" s="61"/>
      <c r="E67" s="61"/>
      <c r="Y67" s="81"/>
      <c r="Z67" s="61"/>
      <c r="AB67" s="213"/>
      <c r="AD67" s="61"/>
      <c r="AE67" s="61"/>
      <c r="AF67" s="82"/>
    </row>
    <row r="68" spans="3:32" x14ac:dyDescent="0.25">
      <c r="C68" s="61"/>
      <c r="D68" s="61"/>
      <c r="E68" s="61"/>
      <c r="Y68" s="81"/>
      <c r="Z68" s="61"/>
      <c r="AB68" s="213"/>
      <c r="AD68" s="61"/>
      <c r="AE68" s="61"/>
      <c r="AF68" s="82"/>
    </row>
    <row r="69" spans="3:32" x14ac:dyDescent="0.25">
      <c r="C69" s="61"/>
      <c r="D69" s="61"/>
      <c r="E69" s="61"/>
      <c r="Y69" s="81"/>
      <c r="Z69" s="61"/>
      <c r="AB69" s="213"/>
      <c r="AD69" s="61"/>
      <c r="AE69" s="61"/>
      <c r="AF69" s="82"/>
    </row>
    <row r="70" spans="3:32" x14ac:dyDescent="0.25">
      <c r="C70" s="61"/>
      <c r="D70" s="61"/>
      <c r="E70" s="61"/>
      <c r="Y70" s="81"/>
      <c r="Z70" s="61"/>
      <c r="AB70" s="213"/>
      <c r="AD70" s="61"/>
      <c r="AE70" s="61"/>
      <c r="AF70" s="82"/>
    </row>
    <row r="71" spans="3:32" x14ac:dyDescent="0.25">
      <c r="C71" s="61"/>
      <c r="D71" s="61"/>
      <c r="E71" s="61"/>
      <c r="Y71" s="81"/>
      <c r="Z71" s="61"/>
      <c r="AB71" s="213"/>
      <c r="AD71" s="61"/>
      <c r="AE71" s="61"/>
      <c r="AF71" s="82"/>
    </row>
    <row r="72" spans="3:32" x14ac:dyDescent="0.25">
      <c r="C72" s="61"/>
      <c r="D72" s="61"/>
      <c r="E72" s="61"/>
      <c r="Y72" s="81"/>
      <c r="Z72" s="61"/>
      <c r="AB72" s="213"/>
      <c r="AD72" s="61"/>
      <c r="AE72" s="61"/>
      <c r="AF72" s="82"/>
    </row>
    <row r="73" spans="3:32" x14ac:dyDescent="0.25">
      <c r="C73" s="61"/>
      <c r="D73" s="61"/>
      <c r="E73" s="61"/>
      <c r="Y73" s="81"/>
      <c r="Z73" s="61"/>
      <c r="AB73" s="213"/>
      <c r="AD73" s="61"/>
      <c r="AE73" s="61"/>
      <c r="AF73" s="82"/>
    </row>
    <row r="74" spans="3:32" x14ac:dyDescent="0.25">
      <c r="C74" s="61"/>
      <c r="D74" s="61"/>
      <c r="E74" s="61"/>
      <c r="Y74" s="81"/>
      <c r="Z74" s="61"/>
      <c r="AB74" s="213"/>
      <c r="AD74" s="61"/>
      <c r="AE74" s="61"/>
      <c r="AF74" s="82"/>
    </row>
    <row r="75" spans="3:32" x14ac:dyDescent="0.25">
      <c r="C75" s="61"/>
      <c r="D75" s="61"/>
      <c r="E75" s="61"/>
      <c r="Y75" s="81"/>
      <c r="Z75" s="61"/>
      <c r="AB75" s="213"/>
      <c r="AD75" s="61"/>
      <c r="AE75" s="61"/>
      <c r="AF75" s="82"/>
    </row>
    <row r="76" spans="3:32" x14ac:dyDescent="0.25">
      <c r="C76" s="61"/>
      <c r="D76" s="61"/>
      <c r="E76" s="61"/>
      <c r="Y76" s="81"/>
      <c r="Z76" s="61"/>
      <c r="AB76" s="213"/>
      <c r="AD76" s="61"/>
      <c r="AE76" s="61"/>
      <c r="AF76" s="82"/>
    </row>
    <row r="77" spans="3:32" x14ac:dyDescent="0.25">
      <c r="C77" s="61"/>
      <c r="D77" s="61"/>
      <c r="E77" s="61"/>
      <c r="Y77" s="81"/>
      <c r="Z77" s="61"/>
      <c r="AB77" s="213"/>
      <c r="AD77" s="61"/>
      <c r="AE77" s="61"/>
      <c r="AF77" s="82"/>
    </row>
    <row r="78" spans="3:32" x14ac:dyDescent="0.25">
      <c r="C78" s="61"/>
      <c r="D78" s="61"/>
      <c r="E78" s="61"/>
      <c r="Y78" s="81"/>
      <c r="Z78" s="61"/>
      <c r="AB78" s="213"/>
      <c r="AD78" s="61"/>
      <c r="AE78" s="61"/>
      <c r="AF78" s="82"/>
    </row>
    <row r="79" spans="3:32" x14ac:dyDescent="0.25">
      <c r="C79" s="61"/>
      <c r="D79" s="61"/>
      <c r="E79" s="61"/>
      <c r="Y79" s="81"/>
      <c r="Z79" s="61"/>
      <c r="AB79" s="213"/>
      <c r="AD79" s="61"/>
      <c r="AE79" s="61"/>
      <c r="AF79" s="82"/>
    </row>
    <row r="80" spans="3:32" x14ac:dyDescent="0.25">
      <c r="C80" s="61"/>
      <c r="D80" s="61"/>
      <c r="E80" s="61"/>
      <c r="U80" s="85"/>
      <c r="Y80" s="81"/>
      <c r="Z80" s="61"/>
      <c r="AB80" s="213"/>
      <c r="AD80" s="61"/>
      <c r="AE80" s="61"/>
      <c r="AF80" s="82"/>
    </row>
    <row r="81" spans="3:32" x14ac:dyDescent="0.25">
      <c r="C81" s="61"/>
      <c r="D81" s="61"/>
      <c r="E81" s="61"/>
      <c r="Y81" s="81"/>
      <c r="Z81" s="61"/>
      <c r="AB81" s="213"/>
      <c r="AD81" s="61"/>
      <c r="AE81" s="61"/>
      <c r="AF81" s="82"/>
    </row>
    <row r="82" spans="3:32" x14ac:dyDescent="0.25">
      <c r="C82" s="61"/>
      <c r="D82" s="61"/>
      <c r="E82" s="61"/>
      <c r="Y82" s="81"/>
      <c r="Z82" s="61"/>
      <c r="AB82" s="213"/>
      <c r="AD82" s="61"/>
      <c r="AE82" s="61"/>
      <c r="AF82" s="82"/>
    </row>
    <row r="83" spans="3:32" x14ac:dyDescent="0.25">
      <c r="C83" s="61"/>
      <c r="D83" s="61"/>
      <c r="E83" s="61"/>
      <c r="Y83" s="81"/>
      <c r="Z83" s="61"/>
      <c r="AB83" s="213"/>
      <c r="AD83" s="61"/>
      <c r="AE83" s="61"/>
      <c r="AF83" s="82"/>
    </row>
    <row r="84" spans="3:32" x14ac:dyDescent="0.25">
      <c r="C84" s="61"/>
      <c r="D84" s="61"/>
      <c r="E84" s="61"/>
      <c r="Y84" s="81"/>
      <c r="Z84" s="61"/>
      <c r="AB84" s="213"/>
      <c r="AD84" s="61"/>
      <c r="AE84" s="61"/>
      <c r="AF84" s="82"/>
    </row>
    <row r="85" spans="3:32" x14ac:dyDescent="0.25">
      <c r="C85" s="61"/>
      <c r="D85" s="61"/>
      <c r="E85" s="61"/>
      <c r="Y85" s="81"/>
      <c r="Z85" s="61"/>
      <c r="AB85" s="213"/>
      <c r="AD85" s="61"/>
      <c r="AE85" s="61"/>
      <c r="AF85" s="82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D1" zoomScale="70" zoomScaleNormal="70" workbookViewId="0">
      <selection activeCell="R23" sqref="R23"/>
    </sheetView>
  </sheetViews>
  <sheetFormatPr baseColWidth="10" defaultRowHeight="15" x14ac:dyDescent="0.25"/>
  <cols>
    <col min="1" max="1" width="33.28515625" customWidth="1"/>
    <col min="2" max="2" width="26.5703125" bestFit="1" customWidth="1"/>
    <col min="3" max="3" width="56.7109375" customWidth="1"/>
  </cols>
  <sheetData>
    <row r="1" spans="1:3" ht="15.75" x14ac:dyDescent="0.25">
      <c r="A1" s="276" t="s">
        <v>379</v>
      </c>
    </row>
    <row r="2" spans="1:3" x14ac:dyDescent="0.25">
      <c r="A2" s="306" t="s">
        <v>380</v>
      </c>
      <c r="B2" s="306" t="s">
        <v>3</v>
      </c>
      <c r="C2" s="306" t="s">
        <v>369</v>
      </c>
    </row>
    <row r="3" spans="1:3" x14ac:dyDescent="0.25">
      <c r="A3" s="115">
        <v>260019.37844148022</v>
      </c>
      <c r="B3" s="115">
        <v>87381.732335925379</v>
      </c>
      <c r="C3" t="s">
        <v>311</v>
      </c>
    </row>
    <row r="4" spans="1:3" x14ac:dyDescent="0.25">
      <c r="A4" s="115">
        <v>5710.9838061290375</v>
      </c>
      <c r="B4" s="115">
        <v>255223.29909874283</v>
      </c>
      <c r="C4" t="s">
        <v>372</v>
      </c>
    </row>
    <row r="5" spans="1:3" x14ac:dyDescent="0.25">
      <c r="A5" s="115">
        <v>7363.2330676231613</v>
      </c>
      <c r="B5" s="115">
        <v>253165.15659869389</v>
      </c>
      <c r="C5" t="s">
        <v>245</v>
      </c>
    </row>
    <row r="6" spans="1:3" x14ac:dyDescent="0.25">
      <c r="A6" s="115">
        <v>119700.87762441949</v>
      </c>
      <c r="B6" s="115">
        <v>93620.392941931248</v>
      </c>
      <c r="C6" t="s">
        <v>313</v>
      </c>
    </row>
    <row r="7" spans="1:3" x14ac:dyDescent="0.25">
      <c r="A7" s="115">
        <v>49785.862380859289</v>
      </c>
      <c r="B7" s="115">
        <v>141064.72575962133</v>
      </c>
      <c r="C7" t="s">
        <v>232</v>
      </c>
    </row>
    <row r="8" spans="1:3" x14ac:dyDescent="0.25">
      <c r="A8" s="115">
        <v>164282.80030031299</v>
      </c>
      <c r="B8" s="115">
        <v>21962.896245041491</v>
      </c>
      <c r="C8" t="s">
        <v>244</v>
      </c>
    </row>
    <row r="9" spans="1:3" x14ac:dyDescent="0.25">
      <c r="A9" s="115">
        <v>142379.10642212405</v>
      </c>
      <c r="B9" s="115">
        <v>39585.320782067494</v>
      </c>
      <c r="C9" t="s">
        <v>334</v>
      </c>
    </row>
    <row r="10" spans="1:3" x14ac:dyDescent="0.25">
      <c r="A10" s="115">
        <v>28499.240334338789</v>
      </c>
      <c r="B10" s="115">
        <v>146111.59508492801</v>
      </c>
      <c r="C10" t="s">
        <v>240</v>
      </c>
    </row>
    <row r="11" spans="1:3" x14ac:dyDescent="0.25">
      <c r="A11" s="115">
        <v>87441.155348287954</v>
      </c>
      <c r="B11" s="115">
        <v>74090.11114828453</v>
      </c>
      <c r="C11" t="s">
        <v>233</v>
      </c>
    </row>
    <row r="12" spans="1:3" x14ac:dyDescent="0.25">
      <c r="A12" s="115">
        <v>49369.287077794485</v>
      </c>
      <c r="B12" s="115">
        <v>111919.33495965424</v>
      </c>
      <c r="C12" t="s">
        <v>234</v>
      </c>
    </row>
    <row r="13" spans="1:3" x14ac:dyDescent="0.25">
      <c r="A13" s="115">
        <v>151100.24911983326</v>
      </c>
      <c r="B13" s="115">
        <v>9328.5389071708341</v>
      </c>
      <c r="C13" t="s">
        <v>317</v>
      </c>
    </row>
    <row r="14" spans="1:3" x14ac:dyDescent="0.25">
      <c r="A14" s="115">
        <v>9184.5507538925413</v>
      </c>
      <c r="B14" s="115">
        <v>150567.94549953446</v>
      </c>
      <c r="C14" t="s">
        <v>235</v>
      </c>
    </row>
    <row r="15" spans="1:3" x14ac:dyDescent="0.25">
      <c r="A15" s="115">
        <v>73569.263347563669</v>
      </c>
      <c r="B15" s="115">
        <v>83340.701255481545</v>
      </c>
      <c r="C15" t="s">
        <v>381</v>
      </c>
    </row>
    <row r="16" spans="1:3" x14ac:dyDescent="0.25">
      <c r="A16" s="115">
        <v>12191.960465225091</v>
      </c>
      <c r="B16" s="115">
        <v>143447.9939415337</v>
      </c>
      <c r="C16" t="s">
        <v>246</v>
      </c>
    </row>
    <row r="17" spans="1:3" x14ac:dyDescent="0.25">
      <c r="A17" s="115">
        <v>140490.12628720148</v>
      </c>
      <c r="B17" s="115">
        <v>11982.62044835391</v>
      </c>
      <c r="C17" t="s">
        <v>237</v>
      </c>
    </row>
    <row r="18" spans="1:3" x14ac:dyDescent="0.25">
      <c r="A18" s="81"/>
      <c r="B18" s="81"/>
    </row>
    <row r="19" spans="1:3" x14ac:dyDescent="0.25">
      <c r="A19" s="81"/>
      <c r="B19" s="81"/>
    </row>
    <row r="20" spans="1:3" x14ac:dyDescent="0.25">
      <c r="A20" s="81"/>
      <c r="B20" s="81"/>
    </row>
    <row r="21" spans="1:3" x14ac:dyDescent="0.25">
      <c r="A21" s="81"/>
      <c r="B21" s="81"/>
    </row>
    <row r="22" spans="1:3" x14ac:dyDescent="0.25">
      <c r="A22" s="81"/>
      <c r="B22" s="81"/>
    </row>
    <row r="23" spans="1:3" x14ac:dyDescent="0.25">
      <c r="A23" s="81"/>
      <c r="B23" s="81"/>
    </row>
    <row r="24" spans="1:3" x14ac:dyDescent="0.25">
      <c r="A24" s="81"/>
      <c r="B24" s="81"/>
    </row>
    <row r="25" spans="1:3" x14ac:dyDescent="0.25">
      <c r="A25" s="81"/>
      <c r="B25" s="81"/>
    </row>
    <row r="26" spans="1:3" x14ac:dyDescent="0.25">
      <c r="A26" s="81"/>
      <c r="B26" s="81"/>
    </row>
    <row r="27" spans="1:3" x14ac:dyDescent="0.25">
      <c r="A27" s="81"/>
      <c r="B27" s="81"/>
    </row>
    <row r="28" spans="1:3" x14ac:dyDescent="0.25">
      <c r="A28" s="81"/>
      <c r="B28" s="81"/>
    </row>
    <row r="29" spans="1:3" x14ac:dyDescent="0.25">
      <c r="A29" s="81"/>
      <c r="B29" s="81"/>
    </row>
    <row r="30" spans="1:3" x14ac:dyDescent="0.25">
      <c r="A30" s="81"/>
      <c r="B30" s="81"/>
    </row>
    <row r="31" spans="1:3" x14ac:dyDescent="0.25">
      <c r="A31" s="81"/>
      <c r="B31" s="81"/>
    </row>
    <row r="32" spans="1:3" x14ac:dyDescent="0.25">
      <c r="A32" s="81"/>
      <c r="B32" s="81"/>
    </row>
    <row r="33" spans="1:2" x14ac:dyDescent="0.25">
      <c r="A33" s="81"/>
      <c r="B33" s="81"/>
    </row>
    <row r="34" spans="1:2" x14ac:dyDescent="0.25">
      <c r="A34" s="81"/>
      <c r="B34" s="81"/>
    </row>
    <row r="35" spans="1:2" x14ac:dyDescent="0.25">
      <c r="A35" s="81"/>
      <c r="B35" s="81"/>
    </row>
    <row r="36" spans="1:2" x14ac:dyDescent="0.25">
      <c r="A36" s="81"/>
      <c r="B36" s="81"/>
    </row>
    <row r="37" spans="1:2" x14ac:dyDescent="0.25">
      <c r="A37" s="81"/>
      <c r="B37" s="81"/>
    </row>
    <row r="38" spans="1:2" x14ac:dyDescent="0.25">
      <c r="A38" s="81"/>
      <c r="B38" s="81"/>
    </row>
    <row r="39" spans="1:2" x14ac:dyDescent="0.25">
      <c r="A39" s="81"/>
      <c r="B39" s="81"/>
    </row>
    <row r="40" spans="1:2" x14ac:dyDescent="0.25">
      <c r="A40" s="81"/>
      <c r="B40" s="81"/>
    </row>
    <row r="41" spans="1:2" x14ac:dyDescent="0.25">
      <c r="A41" s="81"/>
      <c r="B41" s="81"/>
    </row>
    <row r="42" spans="1:2" x14ac:dyDescent="0.25">
      <c r="A42" s="81"/>
      <c r="B42" s="81"/>
    </row>
    <row r="43" spans="1:2" x14ac:dyDescent="0.25">
      <c r="A43" s="81"/>
      <c r="B43" s="81"/>
    </row>
    <row r="44" spans="1:2" x14ac:dyDescent="0.25">
      <c r="A44" s="81"/>
      <c r="B44" s="81"/>
    </row>
    <row r="45" spans="1:2" x14ac:dyDescent="0.25">
      <c r="A45" s="81"/>
      <c r="B45" s="81"/>
    </row>
    <row r="46" spans="1:2" x14ac:dyDescent="0.25">
      <c r="A46" s="81"/>
      <c r="B46" s="81"/>
    </row>
    <row r="47" spans="1:2" x14ac:dyDescent="0.25">
      <c r="A47" s="81"/>
      <c r="B47" s="81"/>
    </row>
    <row r="48" spans="1:2" x14ac:dyDescent="0.25">
      <c r="A48" s="81"/>
      <c r="B48" s="81"/>
    </row>
    <row r="49" spans="1:2" x14ac:dyDescent="0.25">
      <c r="A49" s="81"/>
      <c r="B49" s="81"/>
    </row>
    <row r="50" spans="1:2" x14ac:dyDescent="0.25">
      <c r="A50" s="81"/>
      <c r="B50" s="81"/>
    </row>
    <row r="51" spans="1:2" x14ac:dyDescent="0.25">
      <c r="A51" s="81"/>
      <c r="B51" s="81"/>
    </row>
    <row r="52" spans="1:2" x14ac:dyDescent="0.25">
      <c r="A52" s="81"/>
      <c r="B52" s="81"/>
    </row>
    <row r="53" spans="1:2" x14ac:dyDescent="0.25">
      <c r="A53" s="81"/>
      <c r="B53" s="81"/>
    </row>
    <row r="54" spans="1:2" x14ac:dyDescent="0.25">
      <c r="A54" s="81"/>
      <c r="B54" s="81"/>
    </row>
    <row r="55" spans="1:2" x14ac:dyDescent="0.25">
      <c r="A55" s="81"/>
      <c r="B55" s="81"/>
    </row>
    <row r="56" spans="1:2" x14ac:dyDescent="0.25">
      <c r="A56" s="81"/>
      <c r="B56" s="81"/>
    </row>
    <row r="57" spans="1:2" x14ac:dyDescent="0.25">
      <c r="A57" s="81"/>
      <c r="B57" s="81"/>
    </row>
    <row r="58" spans="1:2" x14ac:dyDescent="0.25">
      <c r="A58" s="81"/>
      <c r="B58" s="81"/>
    </row>
    <row r="59" spans="1:2" x14ac:dyDescent="0.25">
      <c r="A59" s="81"/>
      <c r="B59" s="81"/>
    </row>
    <row r="60" spans="1:2" x14ac:dyDescent="0.25">
      <c r="A60" s="81"/>
      <c r="B60" s="81"/>
    </row>
    <row r="61" spans="1:2" x14ac:dyDescent="0.25">
      <c r="A61" s="81"/>
      <c r="B61" s="81"/>
    </row>
    <row r="62" spans="1:2" x14ac:dyDescent="0.25">
      <c r="A62" s="81"/>
      <c r="B62" s="81"/>
    </row>
    <row r="63" spans="1:2" x14ac:dyDescent="0.25">
      <c r="A63" s="81"/>
      <c r="B63" s="81"/>
    </row>
    <row r="64" spans="1:2" x14ac:dyDescent="0.25">
      <c r="A64" s="81"/>
      <c r="B64" s="81"/>
    </row>
    <row r="65" spans="1:2" x14ac:dyDescent="0.25">
      <c r="A65" s="81"/>
      <c r="B65" s="81"/>
    </row>
    <row r="66" spans="1:2" x14ac:dyDescent="0.25">
      <c r="A66" s="81"/>
      <c r="B66" s="81"/>
    </row>
    <row r="67" spans="1:2" x14ac:dyDescent="0.25">
      <c r="A67" s="81"/>
      <c r="B67" s="81"/>
    </row>
    <row r="68" spans="1:2" x14ac:dyDescent="0.25">
      <c r="A68" s="81"/>
      <c r="B68" s="81"/>
    </row>
    <row r="69" spans="1:2" x14ac:dyDescent="0.25">
      <c r="A69" s="81"/>
      <c r="B69" s="81"/>
    </row>
    <row r="70" spans="1:2" x14ac:dyDescent="0.25">
      <c r="A70" s="81"/>
      <c r="B70" s="81"/>
    </row>
    <row r="71" spans="1:2" x14ac:dyDescent="0.25">
      <c r="A71" s="81"/>
      <c r="B71" s="81"/>
    </row>
    <row r="72" spans="1:2" x14ac:dyDescent="0.25">
      <c r="A72" s="81"/>
      <c r="B72" s="81"/>
    </row>
    <row r="73" spans="1:2" x14ac:dyDescent="0.25">
      <c r="A73" s="81"/>
      <c r="B73" s="81"/>
    </row>
    <row r="74" spans="1:2" x14ac:dyDescent="0.25">
      <c r="A74" s="81"/>
      <c r="B74" s="81"/>
    </row>
    <row r="75" spans="1:2" x14ac:dyDescent="0.25">
      <c r="A75" s="81"/>
      <c r="B75" s="81"/>
    </row>
    <row r="76" spans="1:2" x14ac:dyDescent="0.25">
      <c r="A76" s="81"/>
      <c r="B76" s="81"/>
    </row>
    <row r="77" spans="1:2" x14ac:dyDescent="0.25">
      <c r="A77" s="81"/>
      <c r="B77" s="81"/>
    </row>
    <row r="78" spans="1:2" x14ac:dyDescent="0.25">
      <c r="A78" s="81"/>
      <c r="B78" s="81"/>
    </row>
    <row r="79" spans="1:2" x14ac:dyDescent="0.25">
      <c r="A79" s="81"/>
      <c r="B79" s="81"/>
    </row>
    <row r="80" spans="1:2" x14ac:dyDescent="0.25">
      <c r="A80" s="81"/>
      <c r="B80" s="81"/>
    </row>
    <row r="81" spans="1:2" x14ac:dyDescent="0.25">
      <c r="A81" s="81"/>
      <c r="B81" s="81"/>
    </row>
    <row r="82" spans="1:2" x14ac:dyDescent="0.25">
      <c r="A82" s="81"/>
      <c r="B82" s="81"/>
    </row>
    <row r="83" spans="1:2" x14ac:dyDescent="0.25">
      <c r="A83" s="81"/>
      <c r="B83" s="81"/>
    </row>
    <row r="84" spans="1:2" x14ac:dyDescent="0.25">
      <c r="A84" s="81"/>
      <c r="B84" s="81"/>
    </row>
    <row r="85" spans="1:2" x14ac:dyDescent="0.25">
      <c r="A85" s="81"/>
      <c r="B85" s="81"/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H13" zoomScale="80" zoomScaleNormal="80" workbookViewId="0">
      <selection activeCell="U33" sqref="U33"/>
    </sheetView>
  </sheetViews>
  <sheetFormatPr baseColWidth="10" defaultRowHeight="15" x14ac:dyDescent="0.25"/>
  <cols>
    <col min="1" max="1" width="12.85546875" bestFit="1" customWidth="1"/>
    <col min="2" max="2" width="18.28515625" customWidth="1"/>
  </cols>
  <sheetData>
    <row r="1" spans="1:9" ht="15.75" x14ac:dyDescent="0.25">
      <c r="I1" s="276" t="s">
        <v>382</v>
      </c>
    </row>
    <row r="2" spans="1:9" ht="30" x14ac:dyDescent="0.25">
      <c r="A2" s="307" t="s">
        <v>383</v>
      </c>
      <c r="B2" s="307" t="s">
        <v>369</v>
      </c>
    </row>
    <row r="3" spans="1:9" x14ac:dyDescent="0.25">
      <c r="A3" s="236">
        <v>0.50851831606157061</v>
      </c>
      <c r="B3" t="s">
        <v>313</v>
      </c>
    </row>
    <row r="4" spans="1:9" x14ac:dyDescent="0.25">
      <c r="A4" s="61">
        <v>0.44951189120380353</v>
      </c>
      <c r="B4" t="s">
        <v>239</v>
      </c>
    </row>
    <row r="5" spans="1:9" x14ac:dyDescent="0.25">
      <c r="A5" s="61">
        <v>0.44247525619164668</v>
      </c>
      <c r="B5" t="s">
        <v>384</v>
      </c>
    </row>
    <row r="6" spans="1:9" x14ac:dyDescent="0.25">
      <c r="A6" s="61">
        <v>0.44178953455163872</v>
      </c>
      <c r="B6" t="s">
        <v>334</v>
      </c>
    </row>
    <row r="7" spans="1:9" x14ac:dyDescent="0.25">
      <c r="A7" s="61">
        <v>0.44098152278890013</v>
      </c>
      <c r="B7" t="s">
        <v>232</v>
      </c>
    </row>
    <row r="8" spans="1:9" x14ac:dyDescent="0.25">
      <c r="A8" s="61">
        <v>0.42784718189894799</v>
      </c>
      <c r="B8" t="s">
        <v>385</v>
      </c>
    </row>
    <row r="9" spans="1:9" x14ac:dyDescent="0.25">
      <c r="A9" s="61">
        <v>0.42074973683313766</v>
      </c>
      <c r="B9" t="s">
        <v>337</v>
      </c>
    </row>
    <row r="10" spans="1:9" x14ac:dyDescent="0.25">
      <c r="A10" s="61">
        <v>0.41903474536669122</v>
      </c>
      <c r="B10" t="s">
        <v>312</v>
      </c>
    </row>
    <row r="11" spans="1:9" x14ac:dyDescent="0.25">
      <c r="A11" s="61">
        <v>0.41235957028531339</v>
      </c>
      <c r="B11" t="s">
        <v>235</v>
      </c>
    </row>
    <row r="12" spans="1:9" x14ac:dyDescent="0.25">
      <c r="A12" s="61">
        <v>0.40537728513862781</v>
      </c>
      <c r="B12" t="s">
        <v>333</v>
      </c>
    </row>
    <row r="13" spans="1:9" x14ac:dyDescent="0.25">
      <c r="A13" s="61">
        <v>0.40422280500384655</v>
      </c>
      <c r="B13" t="s">
        <v>245</v>
      </c>
    </row>
    <row r="14" spans="1:9" x14ac:dyDescent="0.25">
      <c r="A14" s="61">
        <v>0.40099042001058488</v>
      </c>
      <c r="B14" t="s">
        <v>311</v>
      </c>
    </row>
    <row r="15" spans="1:9" x14ac:dyDescent="0.25">
      <c r="A15" s="61">
        <v>0.40063914984315524</v>
      </c>
      <c r="B15" t="s">
        <v>644</v>
      </c>
    </row>
    <row r="16" spans="1:9" x14ac:dyDescent="0.25">
      <c r="A16" s="61">
        <v>0.39398201617904433</v>
      </c>
      <c r="B16" t="s">
        <v>332</v>
      </c>
    </row>
    <row r="17" spans="1:9" x14ac:dyDescent="0.25">
      <c r="A17" s="61">
        <v>0.39235249582746157</v>
      </c>
      <c r="B17" t="s">
        <v>336</v>
      </c>
    </row>
    <row r="18" spans="1:9" x14ac:dyDescent="0.25">
      <c r="A18" s="308"/>
      <c r="B18" s="309"/>
    </row>
    <row r="19" spans="1:9" x14ac:dyDescent="0.25">
      <c r="A19" s="61">
        <v>0.14214846702870618</v>
      </c>
      <c r="B19" t="s">
        <v>387</v>
      </c>
    </row>
    <row r="20" spans="1:9" x14ac:dyDescent="0.25">
      <c r="A20" s="61">
        <v>0.13450286888747484</v>
      </c>
      <c r="B20" t="s">
        <v>388</v>
      </c>
    </row>
    <row r="21" spans="1:9" x14ac:dyDescent="0.25">
      <c r="A21" s="61">
        <v>0.1288906331335469</v>
      </c>
      <c r="B21" t="s">
        <v>327</v>
      </c>
    </row>
    <row r="22" spans="1:9" x14ac:dyDescent="0.25">
      <c r="A22" s="61">
        <v>0.12532644465632969</v>
      </c>
      <c r="B22" t="s">
        <v>317</v>
      </c>
    </row>
    <row r="23" spans="1:9" x14ac:dyDescent="0.25">
      <c r="A23" s="61">
        <v>0.12285596808995088</v>
      </c>
      <c r="B23" t="s">
        <v>326</v>
      </c>
    </row>
    <row r="24" spans="1:9" x14ac:dyDescent="0.25">
      <c r="A24" s="61">
        <v>0.1200164280779603</v>
      </c>
      <c r="B24" t="s">
        <v>373</v>
      </c>
    </row>
    <row r="25" spans="1:9" x14ac:dyDescent="0.25">
      <c r="A25" s="61">
        <v>0.11241908738044096</v>
      </c>
      <c r="B25" t="s">
        <v>335</v>
      </c>
    </row>
    <row r="26" spans="1:9" ht="15.75" x14ac:dyDescent="0.25">
      <c r="A26" s="61">
        <v>9.9114413841679128E-2</v>
      </c>
      <c r="B26" t="s">
        <v>325</v>
      </c>
      <c r="I26" s="276" t="s">
        <v>390</v>
      </c>
    </row>
    <row r="27" spans="1:9" x14ac:dyDescent="0.25">
      <c r="A27" s="61">
        <v>8.8158544520760718E-2</v>
      </c>
      <c r="B27" t="s">
        <v>377</v>
      </c>
    </row>
    <row r="28" spans="1:9" x14ac:dyDescent="0.25">
      <c r="A28" s="61">
        <v>8.4808150795405185E-2</v>
      </c>
      <c r="B28" t="s">
        <v>391</v>
      </c>
    </row>
    <row r="29" spans="1:9" x14ac:dyDescent="0.25">
      <c r="A29" s="61"/>
    </row>
    <row r="30" spans="1:9" x14ac:dyDescent="0.25">
      <c r="A30" s="61"/>
    </row>
    <row r="31" spans="1:9" x14ac:dyDescent="0.25">
      <c r="A31" s="61"/>
    </row>
    <row r="32" spans="1:9" x14ac:dyDescent="0.25">
      <c r="A32" s="61"/>
    </row>
    <row r="33" spans="1:1" x14ac:dyDescent="0.25">
      <c r="A33" s="61"/>
    </row>
    <row r="34" spans="1:1" x14ac:dyDescent="0.25">
      <c r="A34" s="61"/>
    </row>
    <row r="35" spans="1:1" x14ac:dyDescent="0.25">
      <c r="A35" s="61"/>
    </row>
    <row r="36" spans="1:1" x14ac:dyDescent="0.25">
      <c r="A36" s="61"/>
    </row>
    <row r="37" spans="1:1" x14ac:dyDescent="0.25">
      <c r="A37" s="61"/>
    </row>
    <row r="38" spans="1:1" x14ac:dyDescent="0.25">
      <c r="A38" s="61"/>
    </row>
    <row r="39" spans="1:1" x14ac:dyDescent="0.25">
      <c r="A39" s="61"/>
    </row>
    <row r="40" spans="1:1" x14ac:dyDescent="0.25">
      <c r="A40" s="61"/>
    </row>
    <row r="41" spans="1:1" x14ac:dyDescent="0.25">
      <c r="A41" s="61"/>
    </row>
    <row r="42" spans="1:1" x14ac:dyDescent="0.25">
      <c r="A42" s="61"/>
    </row>
    <row r="43" spans="1:1" x14ac:dyDescent="0.25">
      <c r="A43" s="61"/>
    </row>
    <row r="54" spans="1:1" x14ac:dyDescent="0.25">
      <c r="A54" s="61"/>
    </row>
    <row r="55" spans="1:1" x14ac:dyDescent="0.25">
      <c r="A55" s="61"/>
    </row>
    <row r="56" spans="1:1" x14ac:dyDescent="0.25">
      <c r="A56" s="61"/>
    </row>
    <row r="57" spans="1:1" x14ac:dyDescent="0.25">
      <c r="A57" s="61"/>
    </row>
    <row r="58" spans="1:1" x14ac:dyDescent="0.25">
      <c r="A58" s="61"/>
    </row>
    <row r="59" spans="1:1" x14ac:dyDescent="0.25">
      <c r="A59" s="61"/>
    </row>
    <row r="60" spans="1:1" x14ac:dyDescent="0.25">
      <c r="A60" s="61"/>
    </row>
    <row r="61" spans="1:1" x14ac:dyDescent="0.25">
      <c r="A61" s="61"/>
    </row>
    <row r="62" spans="1:1" x14ac:dyDescent="0.25">
      <c r="A62" s="61"/>
    </row>
    <row r="63" spans="1:1" x14ac:dyDescent="0.25">
      <c r="A63" s="61"/>
    </row>
    <row r="64" spans="1:1" x14ac:dyDescent="0.25">
      <c r="A64" s="61"/>
    </row>
    <row r="65" spans="1:1" x14ac:dyDescent="0.25">
      <c r="A65" s="61"/>
    </row>
    <row r="66" spans="1:1" x14ac:dyDescent="0.25">
      <c r="A66" s="61"/>
    </row>
    <row r="67" spans="1:1" x14ac:dyDescent="0.25">
      <c r="A67" s="61"/>
    </row>
    <row r="68" spans="1:1" x14ac:dyDescent="0.25">
      <c r="A68" s="61"/>
    </row>
    <row r="69" spans="1:1" x14ac:dyDescent="0.25">
      <c r="A69" s="61"/>
    </row>
    <row r="70" spans="1:1" x14ac:dyDescent="0.25">
      <c r="A70" s="61"/>
    </row>
    <row r="71" spans="1:1" x14ac:dyDescent="0.25">
      <c r="A71" s="61"/>
    </row>
    <row r="72" spans="1:1" x14ac:dyDescent="0.25">
      <c r="A72" s="61"/>
    </row>
    <row r="73" spans="1:1" x14ac:dyDescent="0.25">
      <c r="A73" s="61"/>
    </row>
    <row r="74" spans="1:1" x14ac:dyDescent="0.25">
      <c r="A74" s="61"/>
    </row>
    <row r="75" spans="1:1" x14ac:dyDescent="0.25">
      <c r="A75" s="61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D1" zoomScale="75" zoomScaleNormal="75" workbookViewId="0">
      <selection activeCell="K2" sqref="K2"/>
    </sheetView>
  </sheetViews>
  <sheetFormatPr baseColWidth="10" defaultRowHeight="15" x14ac:dyDescent="0.25"/>
  <sheetData>
    <row r="1" spans="1:4" ht="15.75" x14ac:dyDescent="0.25">
      <c r="A1" s="276" t="s">
        <v>392</v>
      </c>
    </row>
    <row r="2" spans="1:4" ht="15.75" x14ac:dyDescent="0.25">
      <c r="A2" s="276"/>
    </row>
    <row r="3" spans="1:4" ht="45" x14ac:dyDescent="0.25">
      <c r="A3" s="306" t="s">
        <v>393</v>
      </c>
      <c r="B3" s="306" t="s">
        <v>3</v>
      </c>
      <c r="C3" s="306" t="s">
        <v>369</v>
      </c>
    </row>
    <row r="4" spans="1:4" x14ac:dyDescent="0.25">
      <c r="A4" s="115">
        <v>83746.176746620346</v>
      </c>
      <c r="B4" s="115">
        <v>108448.84301487471</v>
      </c>
      <c r="C4" t="s">
        <v>243</v>
      </c>
      <c r="D4" s="81">
        <v>270000</v>
      </c>
    </row>
    <row r="5" spans="1:4" x14ac:dyDescent="0.25">
      <c r="A5" s="115">
        <v>34155.095840438575</v>
      </c>
      <c r="B5" s="115">
        <v>111919.33495965424</v>
      </c>
      <c r="C5" t="s">
        <v>234</v>
      </c>
      <c r="D5" s="81">
        <f>D4</f>
        <v>270000</v>
      </c>
    </row>
    <row r="6" spans="1:4" x14ac:dyDescent="0.25">
      <c r="A6" s="115">
        <v>62404.025649607138</v>
      </c>
      <c r="B6" s="115">
        <v>117105.18107268328</v>
      </c>
      <c r="C6" t="s">
        <v>239</v>
      </c>
      <c r="D6" s="81">
        <f t="shared" ref="D6:D13" si="0">D5</f>
        <v>270000</v>
      </c>
    </row>
    <row r="7" spans="1:4" x14ac:dyDescent="0.25">
      <c r="A7" s="115">
        <v>49766.073677751512</v>
      </c>
      <c r="B7" s="115">
        <v>140088.82180751514</v>
      </c>
      <c r="C7" t="s">
        <v>236</v>
      </c>
      <c r="D7" s="81">
        <f t="shared" si="0"/>
        <v>270000</v>
      </c>
    </row>
    <row r="8" spans="1:4" x14ac:dyDescent="0.25">
      <c r="A8" s="115">
        <v>30384.523498162776</v>
      </c>
      <c r="B8" s="115">
        <v>141064.72575962133</v>
      </c>
      <c r="C8" t="s">
        <v>232</v>
      </c>
      <c r="D8" s="81">
        <f t="shared" si="0"/>
        <v>270000</v>
      </c>
    </row>
    <row r="9" spans="1:4" x14ac:dyDescent="0.25">
      <c r="A9" s="115">
        <v>106044.74022619285</v>
      </c>
      <c r="B9" s="115">
        <v>143447.9939415337</v>
      </c>
      <c r="C9" t="s">
        <v>246</v>
      </c>
      <c r="D9" s="81">
        <f t="shared" si="0"/>
        <v>270000</v>
      </c>
    </row>
    <row r="10" spans="1:4" x14ac:dyDescent="0.25">
      <c r="A10" s="115">
        <v>63333.327750898032</v>
      </c>
      <c r="B10" s="115">
        <v>146111.59508492801</v>
      </c>
      <c r="C10" t="s">
        <v>240</v>
      </c>
      <c r="D10" s="81">
        <f t="shared" si="0"/>
        <v>270000</v>
      </c>
    </row>
    <row r="11" spans="1:4" x14ac:dyDescent="0.25">
      <c r="A11" s="115">
        <v>46406.903817654638</v>
      </c>
      <c r="B11" s="115">
        <v>150567.94549953446</v>
      </c>
      <c r="C11" t="s">
        <v>235</v>
      </c>
      <c r="D11" s="81">
        <f t="shared" si="0"/>
        <v>270000</v>
      </c>
    </row>
    <row r="12" spans="1:4" x14ac:dyDescent="0.25">
      <c r="A12" s="115">
        <v>109654.20372617095</v>
      </c>
      <c r="B12" s="115">
        <v>253165.15659869389</v>
      </c>
      <c r="C12" t="s">
        <v>245</v>
      </c>
      <c r="D12" s="81">
        <f t="shared" si="0"/>
        <v>270000</v>
      </c>
    </row>
    <row r="13" spans="1:4" x14ac:dyDescent="0.25">
      <c r="A13" s="115">
        <v>1120.9490117602375</v>
      </c>
      <c r="B13" s="115">
        <v>255223.29909874283</v>
      </c>
      <c r="C13" t="s">
        <v>372</v>
      </c>
      <c r="D13" s="81">
        <f t="shared" si="0"/>
        <v>270000</v>
      </c>
    </row>
    <row r="14" spans="1:4" x14ac:dyDescent="0.25">
      <c r="A14" s="81"/>
      <c r="B14" s="81"/>
    </row>
    <row r="15" spans="1:4" x14ac:dyDescent="0.25">
      <c r="A15" s="81"/>
      <c r="B15" s="81"/>
    </row>
    <row r="16" spans="1:4" x14ac:dyDescent="0.25">
      <c r="A16" s="81"/>
      <c r="B16" s="81"/>
    </row>
    <row r="17" spans="1:2" x14ac:dyDescent="0.25">
      <c r="A17" s="81"/>
      <c r="B17" s="81"/>
    </row>
    <row r="18" spans="1:2" x14ac:dyDescent="0.25">
      <c r="A18" s="81"/>
      <c r="B18" s="81"/>
    </row>
    <row r="19" spans="1:2" x14ac:dyDescent="0.25">
      <c r="A19" s="81"/>
      <c r="B19" s="81"/>
    </row>
    <row r="20" spans="1:2" x14ac:dyDescent="0.25">
      <c r="A20" s="81"/>
      <c r="B20" s="81"/>
    </row>
    <row r="21" spans="1:2" x14ac:dyDescent="0.25">
      <c r="A21" s="81"/>
      <c r="B21" s="81"/>
    </row>
    <row r="22" spans="1:2" x14ac:dyDescent="0.25">
      <c r="A22" s="81"/>
      <c r="B22" s="81"/>
    </row>
    <row r="23" spans="1:2" x14ac:dyDescent="0.25">
      <c r="A23" s="81"/>
      <c r="B23" s="81"/>
    </row>
    <row r="24" spans="1:2" x14ac:dyDescent="0.25">
      <c r="A24" s="81"/>
      <c r="B24" s="81"/>
    </row>
    <row r="25" spans="1:2" x14ac:dyDescent="0.25">
      <c r="A25" s="81"/>
      <c r="B25" s="81"/>
    </row>
    <row r="26" spans="1:2" x14ac:dyDescent="0.25">
      <c r="A26" s="81"/>
      <c r="B26" s="81"/>
    </row>
    <row r="27" spans="1:2" x14ac:dyDescent="0.25">
      <c r="A27" s="81"/>
      <c r="B27" s="81"/>
    </row>
    <row r="28" spans="1:2" x14ac:dyDescent="0.25">
      <c r="A28" s="81"/>
      <c r="B28" s="81"/>
    </row>
    <row r="29" spans="1:2" x14ac:dyDescent="0.25">
      <c r="A29" s="81"/>
      <c r="B29" s="81"/>
    </row>
    <row r="30" spans="1:2" x14ac:dyDescent="0.25">
      <c r="A30" s="81"/>
      <c r="B30" s="81"/>
    </row>
    <row r="31" spans="1:2" x14ac:dyDescent="0.25">
      <c r="A31" s="81"/>
      <c r="B31" s="81"/>
    </row>
    <row r="32" spans="1:2" x14ac:dyDescent="0.25">
      <c r="A32" s="81"/>
      <c r="B32" s="81"/>
    </row>
    <row r="33" spans="1:2" x14ac:dyDescent="0.25">
      <c r="A33" s="81"/>
      <c r="B33" s="81"/>
    </row>
    <row r="34" spans="1:2" x14ac:dyDescent="0.25">
      <c r="A34" s="81"/>
      <c r="B34" s="81"/>
    </row>
    <row r="35" spans="1:2" x14ac:dyDescent="0.25">
      <c r="A35" s="81"/>
      <c r="B35" s="81"/>
    </row>
    <row r="36" spans="1:2" x14ac:dyDescent="0.25">
      <c r="A36" s="81"/>
      <c r="B36" s="81"/>
    </row>
    <row r="37" spans="1:2" x14ac:dyDescent="0.25">
      <c r="A37" s="81"/>
      <c r="B37" s="81"/>
    </row>
    <row r="38" spans="1:2" x14ac:dyDescent="0.25">
      <c r="A38" s="81"/>
      <c r="B38" s="81"/>
    </row>
    <row r="39" spans="1:2" x14ac:dyDescent="0.25">
      <c r="A39" s="81"/>
      <c r="B39" s="81"/>
    </row>
    <row r="40" spans="1:2" x14ac:dyDescent="0.25">
      <c r="A40" s="81"/>
      <c r="B40" s="81"/>
    </row>
    <row r="41" spans="1:2" x14ac:dyDescent="0.25">
      <c r="A41" s="81"/>
      <c r="B41" s="81"/>
    </row>
    <row r="42" spans="1:2" x14ac:dyDescent="0.25">
      <c r="A42" s="81"/>
      <c r="B42" s="81"/>
    </row>
    <row r="43" spans="1:2" x14ac:dyDescent="0.25">
      <c r="A43" s="81"/>
      <c r="B43" s="81"/>
    </row>
    <row r="44" spans="1:2" x14ac:dyDescent="0.25">
      <c r="A44" s="81"/>
      <c r="B44" s="81"/>
    </row>
    <row r="45" spans="1:2" x14ac:dyDescent="0.25">
      <c r="A45" s="81"/>
      <c r="B45" s="81"/>
    </row>
    <row r="46" spans="1:2" x14ac:dyDescent="0.25">
      <c r="A46" s="81"/>
      <c r="B46" s="81"/>
    </row>
    <row r="47" spans="1:2" x14ac:dyDescent="0.25">
      <c r="A47" s="81"/>
      <c r="B47" s="81"/>
    </row>
    <row r="48" spans="1:2" x14ac:dyDescent="0.25">
      <c r="A48" s="81"/>
      <c r="B48" s="81"/>
    </row>
    <row r="49" spans="1:2" x14ac:dyDescent="0.25">
      <c r="A49" s="81"/>
      <c r="B49" s="81"/>
    </row>
    <row r="50" spans="1:2" x14ac:dyDescent="0.25">
      <c r="A50" s="81"/>
      <c r="B50" s="81"/>
    </row>
    <row r="51" spans="1:2" x14ac:dyDescent="0.25">
      <c r="A51" s="81"/>
      <c r="B51" s="81"/>
    </row>
    <row r="52" spans="1:2" x14ac:dyDescent="0.25">
      <c r="A52" s="81"/>
      <c r="B52" s="81"/>
    </row>
    <row r="53" spans="1:2" x14ac:dyDescent="0.25">
      <c r="A53" s="81"/>
      <c r="B53" s="81"/>
    </row>
    <row r="54" spans="1:2" x14ac:dyDescent="0.25">
      <c r="A54" s="81"/>
      <c r="B54" s="81"/>
    </row>
    <row r="55" spans="1:2" x14ac:dyDescent="0.25">
      <c r="A55" s="81"/>
      <c r="B55" s="81"/>
    </row>
    <row r="56" spans="1:2" x14ac:dyDescent="0.25">
      <c r="A56" s="81"/>
      <c r="B56" s="81"/>
    </row>
    <row r="57" spans="1:2" x14ac:dyDescent="0.25">
      <c r="A57" s="81"/>
      <c r="B57" s="81"/>
    </row>
    <row r="58" spans="1:2" x14ac:dyDescent="0.25">
      <c r="A58" s="81"/>
      <c r="B58" s="81"/>
    </row>
    <row r="59" spans="1:2" x14ac:dyDescent="0.25">
      <c r="A59" s="81"/>
      <c r="B59" s="81"/>
    </row>
    <row r="60" spans="1:2" x14ac:dyDescent="0.25">
      <c r="A60" s="81"/>
      <c r="B60" s="81"/>
    </row>
    <row r="61" spans="1:2" x14ac:dyDescent="0.25">
      <c r="A61" s="81"/>
      <c r="B61" s="81"/>
    </row>
    <row r="62" spans="1:2" x14ac:dyDescent="0.25">
      <c r="A62" s="81"/>
      <c r="B62" s="81"/>
    </row>
    <row r="63" spans="1:2" x14ac:dyDescent="0.25">
      <c r="A63" s="81"/>
      <c r="B63" s="81"/>
    </row>
    <row r="64" spans="1:2" x14ac:dyDescent="0.25">
      <c r="A64" s="81"/>
      <c r="B64" s="81"/>
    </row>
    <row r="65" spans="1:2" x14ac:dyDescent="0.25">
      <c r="A65" s="81"/>
      <c r="B65" s="81"/>
    </row>
    <row r="66" spans="1:2" x14ac:dyDescent="0.25">
      <c r="A66" s="81"/>
      <c r="B66" s="81"/>
    </row>
    <row r="67" spans="1:2" x14ac:dyDescent="0.25">
      <c r="A67" s="81"/>
      <c r="B67" s="81"/>
    </row>
    <row r="68" spans="1:2" x14ac:dyDescent="0.25">
      <c r="A68" s="81"/>
      <c r="B68" s="81"/>
    </row>
    <row r="69" spans="1:2" x14ac:dyDescent="0.25">
      <c r="A69" s="81"/>
      <c r="B69" s="81"/>
    </row>
    <row r="70" spans="1:2" x14ac:dyDescent="0.25">
      <c r="A70" s="81"/>
      <c r="B70" s="81"/>
    </row>
    <row r="71" spans="1:2" x14ac:dyDescent="0.25">
      <c r="A71" s="81"/>
      <c r="B71" s="81"/>
    </row>
    <row r="72" spans="1:2" x14ac:dyDescent="0.25">
      <c r="A72" s="81"/>
      <c r="B72" s="81"/>
    </row>
    <row r="73" spans="1:2" x14ac:dyDescent="0.25">
      <c r="A73" s="81"/>
      <c r="B73" s="81"/>
    </row>
    <row r="74" spans="1:2" x14ac:dyDescent="0.25">
      <c r="A74" s="81"/>
      <c r="B74" s="81"/>
    </row>
    <row r="75" spans="1:2" x14ac:dyDescent="0.25">
      <c r="A75" s="81"/>
      <c r="B75" s="81"/>
    </row>
    <row r="76" spans="1:2" x14ac:dyDescent="0.25">
      <c r="A76" s="81"/>
      <c r="B76" s="81"/>
    </row>
    <row r="77" spans="1:2" x14ac:dyDescent="0.25">
      <c r="A77" s="81"/>
      <c r="B77" s="81"/>
    </row>
    <row r="78" spans="1:2" x14ac:dyDescent="0.25">
      <c r="A78" s="81"/>
      <c r="B78" s="81"/>
    </row>
    <row r="79" spans="1:2" x14ac:dyDescent="0.25">
      <c r="A79" s="81"/>
      <c r="B79" s="81"/>
    </row>
    <row r="80" spans="1:2" x14ac:dyDescent="0.25">
      <c r="A80" s="81"/>
      <c r="B80" s="81"/>
    </row>
    <row r="81" spans="1:2" x14ac:dyDescent="0.25">
      <c r="A81" s="81"/>
      <c r="B81" s="81"/>
    </row>
    <row r="82" spans="1:2" x14ac:dyDescent="0.25">
      <c r="A82" s="81"/>
      <c r="B82" s="81"/>
    </row>
    <row r="83" spans="1:2" x14ac:dyDescent="0.25">
      <c r="A83" s="81"/>
      <c r="B83" s="81"/>
    </row>
    <row r="84" spans="1:2" x14ac:dyDescent="0.25">
      <c r="A84" s="81"/>
      <c r="B84" s="81"/>
    </row>
    <row r="85" spans="1:2" x14ac:dyDescent="0.25">
      <c r="A85" s="81"/>
      <c r="B85" s="81"/>
    </row>
    <row r="86" spans="1:2" x14ac:dyDescent="0.25">
      <c r="A86" s="81"/>
      <c r="B86" s="81"/>
    </row>
  </sheetData>
  <sortState ref="A4:C13">
    <sortCondition ref="B4:B13"/>
  </sortState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="50" zoomScaleNormal="50" workbookViewId="0">
      <selection activeCell="M33" sqref="M33"/>
    </sheetView>
  </sheetViews>
  <sheetFormatPr baseColWidth="10" defaultRowHeight="15" x14ac:dyDescent="0.25"/>
  <sheetData>
    <row r="1" spans="1:4" ht="15.75" x14ac:dyDescent="0.25">
      <c r="A1" s="276" t="s">
        <v>394</v>
      </c>
    </row>
    <row r="2" spans="1:4" ht="15.75" x14ac:dyDescent="0.25">
      <c r="A2" s="276"/>
    </row>
    <row r="3" spans="1:4" ht="60" x14ac:dyDescent="0.25">
      <c r="A3" s="306" t="s">
        <v>395</v>
      </c>
      <c r="B3" s="306" t="s">
        <v>380</v>
      </c>
      <c r="C3" s="306" t="s">
        <v>369</v>
      </c>
    </row>
    <row r="4" spans="1:4" x14ac:dyDescent="0.25">
      <c r="A4" s="115">
        <v>25258.380412436341</v>
      </c>
      <c r="B4" s="115">
        <v>98245.866828686281</v>
      </c>
      <c r="C4" t="s">
        <v>318</v>
      </c>
      <c r="D4">
        <v>270000</v>
      </c>
    </row>
    <row r="5" spans="1:4" x14ac:dyDescent="0.25">
      <c r="A5" s="115">
        <v>23032.432775897265</v>
      </c>
      <c r="B5" s="115">
        <v>106428.91172918302</v>
      </c>
      <c r="C5" t="s">
        <v>316</v>
      </c>
      <c r="D5">
        <f>D4</f>
        <v>270000</v>
      </c>
    </row>
    <row r="6" spans="1:4" x14ac:dyDescent="0.25">
      <c r="A6" s="115">
        <v>-4796.6585591364737</v>
      </c>
      <c r="B6" s="115">
        <v>108228.87923046724</v>
      </c>
      <c r="C6" t="s">
        <v>312</v>
      </c>
      <c r="D6">
        <f t="shared" ref="D6:D13" si="0">D5</f>
        <v>270000</v>
      </c>
    </row>
    <row r="7" spans="1:4" x14ac:dyDescent="0.25">
      <c r="A7" s="115">
        <v>1423.0076988565563</v>
      </c>
      <c r="B7" s="115">
        <v>111084.48117683746</v>
      </c>
      <c r="C7" t="s">
        <v>385</v>
      </c>
      <c r="D7">
        <f t="shared" si="0"/>
        <v>270000</v>
      </c>
    </row>
    <row r="8" spans="1:4" x14ac:dyDescent="0.25">
      <c r="A8" s="115">
        <v>17978.117272546944</v>
      </c>
      <c r="B8" s="115">
        <v>119700.87762441949</v>
      </c>
      <c r="C8" t="s">
        <v>313</v>
      </c>
      <c r="D8">
        <f t="shared" si="0"/>
        <v>270000</v>
      </c>
    </row>
    <row r="9" spans="1:4" x14ac:dyDescent="0.25">
      <c r="A9" s="115">
        <v>52305.96192203278</v>
      </c>
      <c r="B9" s="115">
        <v>140490.12628720148</v>
      </c>
      <c r="C9" t="s">
        <v>237</v>
      </c>
      <c r="D9">
        <f t="shared" si="0"/>
        <v>270000</v>
      </c>
    </row>
    <row r="10" spans="1:4" x14ac:dyDescent="0.25">
      <c r="A10" s="115">
        <v>7728.6980303388</v>
      </c>
      <c r="B10" s="115">
        <v>142379.10642212405</v>
      </c>
      <c r="C10" t="s">
        <v>334</v>
      </c>
      <c r="D10">
        <f t="shared" si="0"/>
        <v>270000</v>
      </c>
    </row>
    <row r="11" spans="1:4" x14ac:dyDescent="0.25">
      <c r="A11" s="115">
        <v>24691.882032759608</v>
      </c>
      <c r="B11" s="115">
        <v>151100.24911983326</v>
      </c>
      <c r="C11" t="s">
        <v>317</v>
      </c>
      <c r="D11">
        <f t="shared" si="0"/>
        <v>270000</v>
      </c>
    </row>
    <row r="12" spans="1:4" x14ac:dyDescent="0.25">
      <c r="A12" s="115">
        <v>96924.985121682927</v>
      </c>
      <c r="B12" s="115">
        <v>164282.80030031299</v>
      </c>
      <c r="C12" t="s">
        <v>244</v>
      </c>
      <c r="D12">
        <f t="shared" si="0"/>
        <v>270000</v>
      </c>
    </row>
    <row r="13" spans="1:4" x14ac:dyDescent="0.25">
      <c r="A13" s="115">
        <v>-1317.3378660170824</v>
      </c>
      <c r="B13" s="115">
        <v>260019.37844148022</v>
      </c>
      <c r="C13" t="s">
        <v>311</v>
      </c>
      <c r="D13">
        <f t="shared" si="0"/>
        <v>270000</v>
      </c>
    </row>
    <row r="14" spans="1:4" x14ac:dyDescent="0.25">
      <c r="A14" s="81"/>
      <c r="B14" s="81"/>
    </row>
    <row r="15" spans="1:4" x14ac:dyDescent="0.25">
      <c r="A15" s="81"/>
      <c r="B15" s="81"/>
    </row>
    <row r="16" spans="1:4" x14ac:dyDescent="0.25">
      <c r="A16" s="81"/>
      <c r="B16" s="81"/>
    </row>
    <row r="17" spans="1:2" x14ac:dyDescent="0.25">
      <c r="A17" s="81"/>
      <c r="B17" s="81"/>
    </row>
    <row r="18" spans="1:2" x14ac:dyDescent="0.25">
      <c r="A18" s="81"/>
      <c r="B18" s="81"/>
    </row>
    <row r="19" spans="1:2" x14ac:dyDescent="0.25">
      <c r="A19" s="81"/>
      <c r="B19" s="81"/>
    </row>
    <row r="20" spans="1:2" x14ac:dyDescent="0.25">
      <c r="A20" s="81"/>
      <c r="B20" s="81"/>
    </row>
    <row r="21" spans="1:2" x14ac:dyDescent="0.25">
      <c r="A21" s="81"/>
      <c r="B21" s="81"/>
    </row>
    <row r="22" spans="1:2" x14ac:dyDescent="0.25">
      <c r="A22" s="81"/>
      <c r="B22" s="81"/>
    </row>
    <row r="23" spans="1:2" x14ac:dyDescent="0.25">
      <c r="A23" s="81"/>
      <c r="B23" s="81"/>
    </row>
    <row r="24" spans="1:2" x14ac:dyDescent="0.25">
      <c r="A24" s="81"/>
      <c r="B24" s="81"/>
    </row>
    <row r="25" spans="1:2" x14ac:dyDescent="0.25">
      <c r="A25" s="81"/>
      <c r="B25" s="81"/>
    </row>
    <row r="26" spans="1:2" x14ac:dyDescent="0.25">
      <c r="A26" s="81"/>
      <c r="B26" s="81"/>
    </row>
    <row r="27" spans="1:2" x14ac:dyDescent="0.25">
      <c r="A27" s="81"/>
      <c r="B27" s="81"/>
    </row>
    <row r="28" spans="1:2" x14ac:dyDescent="0.25">
      <c r="A28" s="81"/>
      <c r="B28" s="81"/>
    </row>
    <row r="29" spans="1:2" x14ac:dyDescent="0.25">
      <c r="A29" s="81"/>
      <c r="B29" s="81"/>
    </row>
    <row r="30" spans="1:2" x14ac:dyDescent="0.25">
      <c r="A30" s="81"/>
      <c r="B30" s="81"/>
    </row>
    <row r="31" spans="1:2" x14ac:dyDescent="0.25">
      <c r="A31" s="81"/>
      <c r="B31" s="81"/>
    </row>
    <row r="32" spans="1:2" x14ac:dyDescent="0.25">
      <c r="A32" s="81"/>
      <c r="B32" s="81"/>
    </row>
    <row r="33" spans="1:2" x14ac:dyDescent="0.25">
      <c r="A33" s="81"/>
      <c r="B33" s="81"/>
    </row>
    <row r="34" spans="1:2" x14ac:dyDescent="0.25">
      <c r="A34" s="81"/>
      <c r="B34" s="81"/>
    </row>
    <row r="35" spans="1:2" x14ac:dyDescent="0.25">
      <c r="A35" s="81"/>
      <c r="B35" s="81"/>
    </row>
    <row r="36" spans="1:2" x14ac:dyDescent="0.25">
      <c r="A36" s="81"/>
      <c r="B36" s="81"/>
    </row>
    <row r="37" spans="1:2" x14ac:dyDescent="0.25">
      <c r="A37" s="81"/>
      <c r="B37" s="81"/>
    </row>
    <row r="38" spans="1:2" x14ac:dyDescent="0.25">
      <c r="A38" s="81"/>
      <c r="B38" s="81"/>
    </row>
    <row r="39" spans="1:2" x14ac:dyDescent="0.25">
      <c r="A39" s="81"/>
      <c r="B39" s="81"/>
    </row>
    <row r="40" spans="1:2" x14ac:dyDescent="0.25">
      <c r="A40" s="81"/>
      <c r="B40" s="81"/>
    </row>
    <row r="41" spans="1:2" x14ac:dyDescent="0.25">
      <c r="A41" s="81"/>
      <c r="B41" s="81"/>
    </row>
    <row r="42" spans="1:2" x14ac:dyDescent="0.25">
      <c r="A42" s="81"/>
      <c r="B42" s="81"/>
    </row>
    <row r="43" spans="1:2" x14ac:dyDescent="0.25">
      <c r="A43" s="81"/>
      <c r="B43" s="81"/>
    </row>
    <row r="44" spans="1:2" x14ac:dyDescent="0.25">
      <c r="A44" s="81"/>
      <c r="B44" s="81"/>
    </row>
    <row r="45" spans="1:2" x14ac:dyDescent="0.25">
      <c r="A45" s="81"/>
      <c r="B45" s="81"/>
    </row>
    <row r="46" spans="1:2" x14ac:dyDescent="0.25">
      <c r="A46" s="81"/>
      <c r="B46" s="81"/>
    </row>
    <row r="47" spans="1:2" x14ac:dyDescent="0.25">
      <c r="A47" s="81"/>
      <c r="B47" s="81"/>
    </row>
    <row r="48" spans="1:2" x14ac:dyDescent="0.25">
      <c r="A48" s="81"/>
      <c r="B48" s="81"/>
    </row>
    <row r="49" spans="1:2" x14ac:dyDescent="0.25">
      <c r="A49" s="81"/>
      <c r="B49" s="81"/>
    </row>
    <row r="50" spans="1:2" x14ac:dyDescent="0.25">
      <c r="A50" s="81"/>
      <c r="B50" s="81"/>
    </row>
    <row r="51" spans="1:2" x14ac:dyDescent="0.25">
      <c r="A51" s="81"/>
      <c r="B51" s="81"/>
    </row>
    <row r="52" spans="1:2" x14ac:dyDescent="0.25">
      <c r="A52" s="81"/>
      <c r="B52" s="81"/>
    </row>
    <row r="53" spans="1:2" x14ac:dyDescent="0.25">
      <c r="A53" s="81"/>
      <c r="B53" s="81"/>
    </row>
    <row r="54" spans="1:2" x14ac:dyDescent="0.25">
      <c r="A54" s="81"/>
      <c r="B54" s="81"/>
    </row>
    <row r="55" spans="1:2" x14ac:dyDescent="0.25">
      <c r="A55" s="81"/>
      <c r="B55" s="81"/>
    </row>
    <row r="56" spans="1:2" x14ac:dyDescent="0.25">
      <c r="A56" s="81"/>
      <c r="B56" s="81"/>
    </row>
    <row r="57" spans="1:2" x14ac:dyDescent="0.25">
      <c r="A57" s="81"/>
      <c r="B57" s="81"/>
    </row>
    <row r="58" spans="1:2" x14ac:dyDescent="0.25">
      <c r="A58" s="81"/>
      <c r="B58" s="81"/>
    </row>
    <row r="59" spans="1:2" x14ac:dyDescent="0.25">
      <c r="A59" s="81"/>
      <c r="B59" s="81"/>
    </row>
    <row r="60" spans="1:2" x14ac:dyDescent="0.25">
      <c r="A60" s="81"/>
      <c r="B60" s="81"/>
    </row>
    <row r="61" spans="1:2" x14ac:dyDescent="0.25">
      <c r="A61" s="81"/>
      <c r="B61" s="81"/>
    </row>
    <row r="62" spans="1:2" x14ac:dyDescent="0.25">
      <c r="A62" s="81"/>
      <c r="B62" s="81"/>
    </row>
    <row r="63" spans="1:2" x14ac:dyDescent="0.25">
      <c r="A63" s="81"/>
      <c r="B63" s="81"/>
    </row>
    <row r="64" spans="1:2" x14ac:dyDescent="0.25">
      <c r="A64" s="81"/>
      <c r="B64" s="81"/>
    </row>
    <row r="65" spans="1:2" x14ac:dyDescent="0.25">
      <c r="A65" s="81"/>
      <c r="B65" s="81"/>
    </row>
    <row r="66" spans="1:2" x14ac:dyDescent="0.25">
      <c r="A66" s="81"/>
      <c r="B66" s="81"/>
    </row>
    <row r="67" spans="1:2" x14ac:dyDescent="0.25">
      <c r="A67" s="81"/>
      <c r="B67" s="81"/>
    </row>
    <row r="68" spans="1:2" x14ac:dyDescent="0.25">
      <c r="A68" s="81"/>
      <c r="B68" s="81"/>
    </row>
    <row r="69" spans="1:2" x14ac:dyDescent="0.25">
      <c r="A69" s="81"/>
      <c r="B69" s="81"/>
    </row>
    <row r="70" spans="1:2" x14ac:dyDescent="0.25">
      <c r="A70" s="81"/>
      <c r="B70" s="81"/>
    </row>
    <row r="71" spans="1:2" x14ac:dyDescent="0.25">
      <c r="A71" s="81"/>
      <c r="B71" s="81"/>
    </row>
    <row r="72" spans="1:2" x14ac:dyDescent="0.25">
      <c r="A72" s="81"/>
      <c r="B72" s="81"/>
    </row>
    <row r="73" spans="1:2" x14ac:dyDescent="0.25">
      <c r="A73" s="81"/>
      <c r="B73" s="81"/>
    </row>
    <row r="74" spans="1:2" x14ac:dyDescent="0.25">
      <c r="A74" s="81"/>
      <c r="B74" s="81"/>
    </row>
    <row r="75" spans="1:2" x14ac:dyDescent="0.25">
      <c r="A75" s="81"/>
      <c r="B75" s="81"/>
    </row>
    <row r="76" spans="1:2" x14ac:dyDescent="0.25">
      <c r="A76" s="81"/>
      <c r="B76" s="81"/>
    </row>
    <row r="77" spans="1:2" x14ac:dyDescent="0.25">
      <c r="A77" s="81"/>
      <c r="B77" s="81"/>
    </row>
    <row r="78" spans="1:2" x14ac:dyDescent="0.25">
      <c r="A78" s="81"/>
      <c r="B78" s="81"/>
    </row>
    <row r="79" spans="1:2" x14ac:dyDescent="0.25">
      <c r="A79" s="81"/>
      <c r="B79" s="81"/>
    </row>
    <row r="80" spans="1:2" x14ac:dyDescent="0.25">
      <c r="A80" s="81"/>
      <c r="B80" s="81"/>
    </row>
    <row r="81" spans="1:2" x14ac:dyDescent="0.25">
      <c r="A81" s="81"/>
      <c r="B81" s="81"/>
    </row>
    <row r="82" spans="1:2" x14ac:dyDescent="0.25">
      <c r="A82" s="81"/>
      <c r="B82" s="81"/>
    </row>
    <row r="83" spans="1:2" x14ac:dyDescent="0.25">
      <c r="A83" s="81"/>
      <c r="B83" s="81"/>
    </row>
    <row r="84" spans="1:2" x14ac:dyDescent="0.25">
      <c r="A84" s="81"/>
      <c r="B84" s="81"/>
    </row>
    <row r="85" spans="1:2" x14ac:dyDescent="0.25">
      <c r="A85" s="81"/>
      <c r="B85" s="81"/>
    </row>
    <row r="86" spans="1:2" x14ac:dyDescent="0.25">
      <c r="A86" s="81"/>
      <c r="B86" s="81"/>
    </row>
  </sheetData>
  <sortState ref="A4:C13">
    <sortCondition ref="B4:B13"/>
  </sortState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J2" sqref="J2"/>
    </sheetView>
  </sheetViews>
  <sheetFormatPr baseColWidth="10" defaultRowHeight="15" x14ac:dyDescent="0.25"/>
  <cols>
    <col min="2" max="2" width="48.140625" customWidth="1"/>
    <col min="3" max="3" width="19.5703125" customWidth="1"/>
  </cols>
  <sheetData>
    <row r="1" spans="1:3" ht="15.75" x14ac:dyDescent="0.25">
      <c r="A1" s="276" t="s">
        <v>396</v>
      </c>
    </row>
    <row r="2" spans="1:3" ht="15.75" thickBot="1" x14ac:dyDescent="0.3"/>
    <row r="3" spans="1:3" ht="15.75" thickTop="1" x14ac:dyDescent="0.25">
      <c r="B3" s="408" t="s">
        <v>397</v>
      </c>
      <c r="C3" s="310" t="s">
        <v>398</v>
      </c>
    </row>
    <row r="4" spans="1:3" ht="15.75" thickBot="1" x14ac:dyDescent="0.3">
      <c r="B4" s="409"/>
      <c r="C4" s="311" t="s">
        <v>399</v>
      </c>
    </row>
    <row r="5" spans="1:3" ht="16.5" thickTop="1" thickBot="1" x14ac:dyDescent="0.3">
      <c r="B5" s="312"/>
      <c r="C5" s="312"/>
    </row>
    <row r="6" spans="1:3" ht="15.75" thickBot="1" x14ac:dyDescent="0.3">
      <c r="B6" s="313" t="s">
        <v>400</v>
      </c>
      <c r="C6" s="314" t="s">
        <v>401</v>
      </c>
    </row>
    <row r="7" spans="1:3" ht="15.75" thickBot="1" x14ac:dyDescent="0.3">
      <c r="B7" s="313" t="s">
        <v>402</v>
      </c>
      <c r="C7" s="314" t="s">
        <v>403</v>
      </c>
    </row>
    <row r="8" spans="1:3" ht="15.75" thickBot="1" x14ac:dyDescent="0.3">
      <c r="B8" s="313" t="s">
        <v>404</v>
      </c>
      <c r="C8" s="314" t="s">
        <v>405</v>
      </c>
    </row>
    <row r="9" spans="1:3" ht="15.75" thickBot="1" x14ac:dyDescent="0.3">
      <c r="B9" s="313" t="s">
        <v>243</v>
      </c>
      <c r="C9" s="314" t="s">
        <v>406</v>
      </c>
    </row>
    <row r="10" spans="1:3" ht="15.75" thickBot="1" x14ac:dyDescent="0.3">
      <c r="B10" s="313" t="s">
        <v>238</v>
      </c>
      <c r="C10" s="314" t="s">
        <v>406</v>
      </c>
    </row>
    <row r="11" spans="1:3" ht="15.75" thickBot="1" x14ac:dyDescent="0.3">
      <c r="B11" s="313" t="s">
        <v>407</v>
      </c>
      <c r="C11" s="314" t="s">
        <v>408</v>
      </c>
    </row>
  </sheetData>
  <mergeCells count="1">
    <mergeCell ref="B3:B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10" zoomScale="70" zoomScaleNormal="70" workbookViewId="0">
      <selection activeCell="E39" sqref="E39"/>
    </sheetView>
  </sheetViews>
  <sheetFormatPr baseColWidth="10" defaultRowHeight="15" x14ac:dyDescent="0.25"/>
  <cols>
    <col min="1" max="1" width="26.5703125" customWidth="1"/>
  </cols>
  <sheetData>
    <row r="1" spans="1:6" ht="15.75" x14ac:dyDescent="0.25">
      <c r="A1" s="276" t="s">
        <v>409</v>
      </c>
    </row>
    <row r="3" spans="1:6" x14ac:dyDescent="0.25">
      <c r="A3" t="s">
        <v>410</v>
      </c>
      <c r="B3" t="s">
        <v>411</v>
      </c>
      <c r="C3" t="s">
        <v>635</v>
      </c>
      <c r="D3" t="s">
        <v>636</v>
      </c>
      <c r="E3" t="s">
        <v>412</v>
      </c>
      <c r="F3" t="s">
        <v>407</v>
      </c>
    </row>
    <row r="4" spans="1:6" x14ac:dyDescent="0.25">
      <c r="A4" t="s">
        <v>238</v>
      </c>
      <c r="B4" s="61">
        <v>0.38709677419354838</v>
      </c>
      <c r="C4" s="61">
        <v>0.47311827956989244</v>
      </c>
      <c r="D4" s="61">
        <v>0</v>
      </c>
      <c r="E4" s="61">
        <v>9.6774193548387094E-2</v>
      </c>
      <c r="F4" s="61">
        <v>4.3010752688172046E-2</v>
      </c>
    </row>
    <row r="5" spans="1:6" x14ac:dyDescent="0.25">
      <c r="A5" t="s">
        <v>243</v>
      </c>
      <c r="B5" s="61">
        <v>0.22352941176470589</v>
      </c>
      <c r="C5" s="61">
        <v>0.26470588235294118</v>
      </c>
      <c r="D5" s="61">
        <v>0.31176470588235294</v>
      </c>
      <c r="E5" s="61">
        <v>5.2941176470588235E-2</v>
      </c>
      <c r="F5" s="61">
        <v>0.14705882352941177</v>
      </c>
    </row>
    <row r="6" spans="1:6" x14ac:dyDescent="0.25">
      <c r="A6" t="s">
        <v>246</v>
      </c>
      <c r="B6" s="61">
        <v>0.30196078431372553</v>
      </c>
      <c r="C6" s="61">
        <v>0.3411764705882353</v>
      </c>
      <c r="D6" s="61">
        <v>5.4901960784313725E-2</v>
      </c>
      <c r="E6" s="61">
        <v>0.20784313725490194</v>
      </c>
      <c r="F6" s="61">
        <v>9.4117647058823528E-2</v>
      </c>
    </row>
    <row r="7" spans="1:6" x14ac:dyDescent="0.25">
      <c r="A7" t="s">
        <v>239</v>
      </c>
      <c r="B7" s="61">
        <v>0.28034682080924855</v>
      </c>
      <c r="C7" s="61">
        <v>0.38150289017341044</v>
      </c>
      <c r="D7" s="61">
        <v>2.3121387283236993E-2</v>
      </c>
      <c r="E7" s="61">
        <v>0.25144508670520227</v>
      </c>
      <c r="F7" s="61">
        <v>6.358381502890173E-2</v>
      </c>
    </row>
    <row r="8" spans="1:6" x14ac:dyDescent="0.25">
      <c r="A8" t="s">
        <v>236</v>
      </c>
      <c r="B8" s="61">
        <v>0.10452261306532663</v>
      </c>
      <c r="C8" s="61">
        <v>0.13969849246231156</v>
      </c>
      <c r="D8" s="61">
        <v>3.015075376884422E-3</v>
      </c>
      <c r="E8" s="61">
        <v>0.74271356783919595</v>
      </c>
      <c r="F8" s="61">
        <v>1.0050251256281407E-2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opLeftCell="A18" zoomScale="80" zoomScaleNormal="80" workbookViewId="0">
      <selection activeCell="E51" sqref="E51"/>
    </sheetView>
  </sheetViews>
  <sheetFormatPr baseColWidth="10" defaultRowHeight="15" x14ac:dyDescent="0.25"/>
  <cols>
    <col min="1" max="1" width="47.85546875" customWidth="1"/>
    <col min="2" max="2" width="16.7109375" customWidth="1"/>
    <col min="3" max="3" width="13.5703125" bestFit="1" customWidth="1"/>
    <col min="4" max="4" width="16.7109375" bestFit="1" customWidth="1"/>
    <col min="5" max="5" width="14.28515625" customWidth="1"/>
    <col min="8" max="8" width="12.42578125" bestFit="1" customWidth="1"/>
    <col min="9" max="9" width="12.42578125" customWidth="1"/>
  </cols>
  <sheetData>
    <row r="1" spans="1:32" s="44" customFormat="1" ht="15.75" x14ac:dyDescent="0.25">
      <c r="A1" s="113" t="s">
        <v>537</v>
      </c>
      <c r="B1"/>
      <c r="C1"/>
      <c r="D1"/>
      <c r="E1"/>
      <c r="F1"/>
      <c r="G1"/>
      <c r="H1"/>
      <c r="I1"/>
      <c r="J1"/>
      <c r="K1"/>
      <c r="L1"/>
      <c r="M1"/>
      <c r="N1" s="315"/>
      <c r="O1" s="315"/>
      <c r="P1" s="315"/>
      <c r="Q1" s="315"/>
      <c r="R1" s="315"/>
      <c r="S1" s="316"/>
      <c r="T1" s="315"/>
      <c r="U1" s="315"/>
      <c r="V1" s="315"/>
      <c r="W1" s="315"/>
      <c r="X1" s="315"/>
      <c r="Y1" s="317"/>
      <c r="Z1" s="317"/>
      <c r="AA1" s="317"/>
      <c r="AB1" s="317"/>
      <c r="AC1" s="317"/>
      <c r="AE1" s="318"/>
      <c r="AF1" s="318"/>
    </row>
    <row r="2" spans="1:32" x14ac:dyDescent="0.25">
      <c r="B2" s="81" t="s">
        <v>637</v>
      </c>
      <c r="C2" s="81" t="s">
        <v>340</v>
      </c>
      <c r="D2" s="81" t="s">
        <v>413</v>
      </c>
      <c r="E2" s="81" t="s">
        <v>414</v>
      </c>
      <c r="F2" s="81" t="s">
        <v>415</v>
      </c>
      <c r="G2" s="81" t="s">
        <v>416</v>
      </c>
      <c r="H2" s="81" t="s">
        <v>417</v>
      </c>
      <c r="I2" s="81" t="s">
        <v>418</v>
      </c>
      <c r="J2" t="s">
        <v>419</v>
      </c>
      <c r="K2" s="81" t="s">
        <v>420</v>
      </c>
      <c r="N2" s="319"/>
      <c r="O2" s="319"/>
      <c r="P2" s="320"/>
      <c r="Q2" s="320"/>
      <c r="R2" s="320"/>
      <c r="S2" s="320"/>
      <c r="T2" s="61"/>
      <c r="U2" s="61"/>
      <c r="V2" s="61"/>
      <c r="W2" s="61"/>
      <c r="X2" s="61"/>
      <c r="Y2" s="61"/>
      <c r="Z2" s="287"/>
      <c r="AA2" s="287"/>
      <c r="AB2" s="287"/>
      <c r="AC2" s="81"/>
      <c r="AD2" s="82"/>
      <c r="AE2" s="239"/>
    </row>
    <row r="3" spans="1:32" x14ac:dyDescent="0.25">
      <c r="A3" t="s">
        <v>239</v>
      </c>
      <c r="B3" s="115">
        <v>75248.834278111492</v>
      </c>
      <c r="C3" s="115">
        <v>84906.670852639494</v>
      </c>
      <c r="D3" s="115">
        <f t="shared" ref="D3:D17" si="0">SUM(B3:C3)</f>
        <v>160155.505130751</v>
      </c>
      <c r="E3" s="115">
        <v>-141209.29334151151</v>
      </c>
      <c r="F3" s="115">
        <f t="shared" ref="F3:F17" si="1">C3+B3+E3</f>
        <v>18946.211789239489</v>
      </c>
      <c r="G3" s="264">
        <v>60311.522641302101</v>
      </c>
      <c r="H3" s="61">
        <f t="shared" ref="H3:H17" si="2">F3/G3</f>
        <v>0.31413917207696029</v>
      </c>
      <c r="I3" s="268">
        <f>F3/D3</f>
        <v>0.1182988481961441</v>
      </c>
      <c r="J3" s="264">
        <f t="shared" ref="J3:J17" si="3">-E3</f>
        <v>141209.29334151151</v>
      </c>
      <c r="K3" s="264">
        <f t="shared" ref="K3:K17" si="4">ABS(B3)</f>
        <v>75248.834278111492</v>
      </c>
      <c r="L3" s="213">
        <v>0.5</v>
      </c>
      <c r="N3" s="321"/>
      <c r="O3" s="319"/>
      <c r="P3" s="319"/>
      <c r="Q3" s="319"/>
      <c r="R3" s="319"/>
      <c r="S3" s="319"/>
      <c r="T3" s="319"/>
      <c r="U3" s="319"/>
      <c r="V3" s="319"/>
      <c r="W3" s="61"/>
      <c r="X3" s="61"/>
      <c r="Y3" s="61"/>
      <c r="Z3" s="287"/>
      <c r="AA3" s="287"/>
      <c r="AB3" s="287"/>
      <c r="AC3" s="81"/>
      <c r="AD3" s="82"/>
      <c r="AE3" s="239"/>
    </row>
    <row r="4" spans="1:32" x14ac:dyDescent="0.25">
      <c r="A4" t="s">
        <v>233</v>
      </c>
      <c r="B4" s="115">
        <v>47701.838736191698</v>
      </c>
      <c r="C4" s="115">
        <v>113397.47530290271</v>
      </c>
      <c r="D4" s="115">
        <f t="shared" si="0"/>
        <v>161099.3140390944</v>
      </c>
      <c r="E4" s="115">
        <v>-161531.2664965725</v>
      </c>
      <c r="F4" s="115">
        <f t="shared" si="1"/>
        <v>-431.95245747809531</v>
      </c>
      <c r="G4" s="264">
        <v>-881.41113857489177</v>
      </c>
      <c r="H4" s="61">
        <f t="shared" si="2"/>
        <v>0.49006920672286597</v>
      </c>
      <c r="I4" s="268">
        <f t="shared" ref="I4:I17" si="5">F4/D4</f>
        <v>-2.6812805507866549E-3</v>
      </c>
      <c r="J4" s="264">
        <f t="shared" si="3"/>
        <v>161531.2664965725</v>
      </c>
      <c r="K4" s="264">
        <f t="shared" si="4"/>
        <v>47701.838736191698</v>
      </c>
      <c r="L4" s="213">
        <f t="shared" ref="L4:L17" si="6">L3+1</f>
        <v>1.5</v>
      </c>
      <c r="N4" s="319"/>
      <c r="O4" s="319"/>
      <c r="P4" s="319"/>
      <c r="Q4" s="319"/>
      <c r="R4" s="320"/>
      <c r="S4" s="319"/>
      <c r="T4" s="61"/>
      <c r="U4" s="61"/>
      <c r="V4" s="319"/>
      <c r="W4" s="61"/>
      <c r="X4" s="61"/>
      <c r="Y4" s="61"/>
      <c r="Z4" s="287"/>
      <c r="AA4" s="287"/>
      <c r="AB4" s="287"/>
      <c r="AC4" s="81"/>
      <c r="AD4" s="82"/>
      <c r="AE4" s="239"/>
    </row>
    <row r="5" spans="1:32" x14ac:dyDescent="0.25">
      <c r="A5" t="s">
        <v>235</v>
      </c>
      <c r="B5" s="115">
        <v>49237.696002738783</v>
      </c>
      <c r="C5" s="115">
        <v>113293.5069818139</v>
      </c>
      <c r="D5" s="115">
        <f t="shared" si="0"/>
        <v>162531.20298455268</v>
      </c>
      <c r="E5" s="115">
        <v>-159752.496253427</v>
      </c>
      <c r="F5" s="115">
        <f t="shared" si="1"/>
        <v>2778.7067311256833</v>
      </c>
      <c r="G5" s="264">
        <v>7172.5096037196627</v>
      </c>
      <c r="H5" s="61">
        <f t="shared" si="2"/>
        <v>0.38741066720700468</v>
      </c>
      <c r="I5" s="268">
        <f t="shared" si="5"/>
        <v>1.7096450897430306E-2</v>
      </c>
      <c r="J5" s="264">
        <f t="shared" si="3"/>
        <v>159752.496253427</v>
      </c>
      <c r="K5" s="264">
        <f t="shared" si="4"/>
        <v>49237.696002738783</v>
      </c>
      <c r="L5" s="213">
        <f t="shared" si="6"/>
        <v>2.5</v>
      </c>
      <c r="N5" s="319"/>
      <c r="O5" s="319"/>
      <c r="P5" s="319"/>
      <c r="Q5" s="319"/>
      <c r="R5" s="320"/>
      <c r="S5" s="319"/>
      <c r="T5" s="61"/>
      <c r="U5" s="61"/>
      <c r="V5" s="319"/>
      <c r="W5" s="61"/>
      <c r="X5" s="61"/>
      <c r="Y5" s="61"/>
      <c r="Z5" s="287"/>
      <c r="AA5" s="287"/>
      <c r="AB5" s="287"/>
      <c r="AC5" s="81"/>
      <c r="AD5" s="82"/>
      <c r="AE5" s="239"/>
    </row>
    <row r="6" spans="1:32" x14ac:dyDescent="0.25">
      <c r="A6" t="s">
        <v>311</v>
      </c>
      <c r="B6" s="115">
        <v>-1760.0405041598419</v>
      </c>
      <c r="C6" s="115">
        <v>166833.9343438439</v>
      </c>
      <c r="D6" s="115">
        <f t="shared" si="0"/>
        <v>165073.89383968405</v>
      </c>
      <c r="E6" s="115">
        <v>-347401.11077740561</v>
      </c>
      <c r="F6" s="115">
        <f t="shared" si="1"/>
        <v>-182327.21693772156</v>
      </c>
      <c r="G6" s="264">
        <v>-210452.60084405303</v>
      </c>
      <c r="H6" s="61">
        <f t="shared" si="2"/>
        <v>0.86635763210561323</v>
      </c>
      <c r="I6" s="268">
        <f t="shared" si="5"/>
        <v>-1.1045187866883031</v>
      </c>
      <c r="J6" s="264">
        <f t="shared" si="3"/>
        <v>347401.11077740561</v>
      </c>
      <c r="K6" s="264">
        <f t="shared" si="4"/>
        <v>1760.0405041598419</v>
      </c>
      <c r="L6" s="213">
        <f t="shared" si="6"/>
        <v>3.5</v>
      </c>
      <c r="N6" s="319"/>
      <c r="O6" s="319"/>
      <c r="P6" s="319"/>
      <c r="Q6" s="319"/>
      <c r="R6" s="320"/>
      <c r="S6" s="319"/>
      <c r="T6" s="61"/>
      <c r="U6" s="61"/>
      <c r="V6" s="319"/>
      <c r="W6" s="61"/>
      <c r="X6" s="61"/>
      <c r="Y6" s="61"/>
      <c r="Z6" s="287"/>
      <c r="AA6" s="287"/>
      <c r="AB6" s="287"/>
      <c r="AC6" s="81"/>
      <c r="AD6" s="82"/>
      <c r="AE6" s="239"/>
    </row>
    <row r="7" spans="1:32" x14ac:dyDescent="0.25">
      <c r="A7" t="s">
        <v>318</v>
      </c>
      <c r="B7" s="115">
        <v>27434.002927442241</v>
      </c>
      <c r="C7" s="115">
        <v>149839.63974043101</v>
      </c>
      <c r="D7" s="115">
        <f t="shared" si="0"/>
        <v>177273.64266787324</v>
      </c>
      <c r="E7" s="115">
        <v>-106708.24313265229</v>
      </c>
      <c r="F7" s="115">
        <f t="shared" si="1"/>
        <v>70565.399535220946</v>
      </c>
      <c r="G7" s="264">
        <v>137463.2628975093</v>
      </c>
      <c r="H7" s="61">
        <f t="shared" si="2"/>
        <v>0.51334005935704818</v>
      </c>
      <c r="I7" s="274">
        <f t="shared" si="5"/>
        <v>0.39805917266238527</v>
      </c>
      <c r="J7" s="264">
        <f t="shared" si="3"/>
        <v>106708.24313265229</v>
      </c>
      <c r="K7" s="264">
        <f t="shared" si="4"/>
        <v>27434.002927442241</v>
      </c>
      <c r="L7" s="213">
        <f t="shared" si="6"/>
        <v>4.5</v>
      </c>
      <c r="N7" s="321"/>
      <c r="O7" s="319"/>
      <c r="P7" s="319"/>
      <c r="Q7" s="319"/>
      <c r="R7" s="320"/>
      <c r="S7" s="319"/>
      <c r="T7" s="61"/>
      <c r="U7" s="61"/>
      <c r="V7" s="319"/>
      <c r="W7" s="61"/>
      <c r="X7" s="61"/>
      <c r="Y7" s="61"/>
      <c r="Z7" s="287"/>
      <c r="AA7" s="287"/>
      <c r="AB7" s="287"/>
      <c r="AC7" s="81"/>
      <c r="AD7" s="82"/>
      <c r="AE7" s="239"/>
    </row>
    <row r="8" spans="1:32" x14ac:dyDescent="0.25">
      <c r="A8" t="s">
        <v>246</v>
      </c>
      <c r="B8" s="115">
        <v>115057.715903704</v>
      </c>
      <c r="C8" s="115">
        <v>75404.920338265016</v>
      </c>
      <c r="D8" s="115">
        <f t="shared" si="0"/>
        <v>190462.63624196901</v>
      </c>
      <c r="E8" s="115">
        <v>-155639.9544067588</v>
      </c>
      <c r="F8" s="115">
        <f t="shared" si="1"/>
        <v>34822.681835210213</v>
      </c>
      <c r="G8" s="264">
        <v>79639.649400860653</v>
      </c>
      <c r="H8" s="61">
        <f t="shared" si="2"/>
        <v>0.43725307804825531</v>
      </c>
      <c r="I8" s="268">
        <f t="shared" si="5"/>
        <v>0.18283208991694577</v>
      </c>
      <c r="J8" s="264">
        <f t="shared" si="3"/>
        <v>155639.9544067588</v>
      </c>
      <c r="K8" s="264">
        <f t="shared" si="4"/>
        <v>115057.715903704</v>
      </c>
      <c r="L8" s="213">
        <f t="shared" si="6"/>
        <v>5.5</v>
      </c>
      <c r="N8" s="321"/>
      <c r="O8" s="322"/>
      <c r="P8" s="319"/>
      <c r="Q8" s="319"/>
      <c r="R8" s="322"/>
      <c r="S8" s="319"/>
      <c r="T8" s="61"/>
      <c r="U8" s="61"/>
      <c r="V8" s="319"/>
      <c r="W8" s="61"/>
      <c r="X8" s="61"/>
      <c r="Y8" s="61"/>
      <c r="Z8" s="287"/>
      <c r="AA8" s="287"/>
      <c r="AB8" s="287"/>
      <c r="AC8" s="81"/>
      <c r="AD8" s="82"/>
      <c r="AE8" s="239"/>
    </row>
    <row r="9" spans="1:32" x14ac:dyDescent="0.25">
      <c r="A9" t="s">
        <v>241</v>
      </c>
      <c r="B9" s="115">
        <v>79068.047088949214</v>
      </c>
      <c r="C9" s="115">
        <v>157202.264231134</v>
      </c>
      <c r="D9" s="115">
        <f t="shared" si="0"/>
        <v>236270.31132008322</v>
      </c>
      <c r="E9" s="115">
        <v>-79669.628164704409</v>
      </c>
      <c r="F9" s="115">
        <f t="shared" si="1"/>
        <v>156600.68315537879</v>
      </c>
      <c r="G9" s="264">
        <v>314948.09709315549</v>
      </c>
      <c r="H9" s="61">
        <f t="shared" si="2"/>
        <v>0.49722695453866916</v>
      </c>
      <c r="I9" s="268">
        <f t="shared" si="5"/>
        <v>0.6628030507956062</v>
      </c>
      <c r="J9" s="264">
        <f t="shared" si="3"/>
        <v>79669.628164704409</v>
      </c>
      <c r="K9" s="264">
        <f t="shared" si="4"/>
        <v>79068.047088949214</v>
      </c>
      <c r="L9" s="213">
        <f t="shared" si="6"/>
        <v>6.5</v>
      </c>
      <c r="N9" s="321"/>
      <c r="O9" s="319"/>
      <c r="P9" s="319"/>
      <c r="Q9" s="319"/>
      <c r="R9" s="320"/>
      <c r="S9" s="319"/>
      <c r="T9" s="61"/>
      <c r="U9" s="61"/>
      <c r="V9" s="319"/>
      <c r="W9" s="61"/>
      <c r="X9" s="61"/>
      <c r="Y9" s="61"/>
      <c r="Z9" s="287"/>
      <c r="AA9" s="287"/>
      <c r="AB9" s="287"/>
      <c r="AC9" s="81"/>
      <c r="AD9" s="82"/>
      <c r="AE9" s="239"/>
    </row>
    <row r="10" spans="1:32" x14ac:dyDescent="0.25">
      <c r="A10" t="s">
        <v>245</v>
      </c>
      <c r="B10" s="115">
        <v>112843.46353478001</v>
      </c>
      <c r="C10" s="115">
        <v>142958.92214573931</v>
      </c>
      <c r="D10" s="115">
        <f t="shared" si="0"/>
        <v>255802.38568051934</v>
      </c>
      <c r="E10" s="115">
        <v>-260528.38966631709</v>
      </c>
      <c r="F10" s="115">
        <f t="shared" si="1"/>
        <v>-4726.0039857977536</v>
      </c>
      <c r="G10" s="264">
        <v>-7332.6311579528847</v>
      </c>
      <c r="H10" s="61">
        <f t="shared" si="2"/>
        <v>0.6445168022220763</v>
      </c>
      <c r="I10" s="268">
        <f t="shared" si="5"/>
        <v>-1.847521465925743E-2</v>
      </c>
      <c r="J10" s="264">
        <f t="shared" si="3"/>
        <v>260528.38966631709</v>
      </c>
      <c r="K10" s="264">
        <f t="shared" si="4"/>
        <v>112843.46353478001</v>
      </c>
      <c r="L10" s="213">
        <f t="shared" si="6"/>
        <v>7.5</v>
      </c>
      <c r="N10" s="319"/>
      <c r="O10" s="319"/>
      <c r="P10" s="319"/>
      <c r="Q10" s="319"/>
      <c r="R10" s="320"/>
      <c r="S10" s="319"/>
      <c r="T10" s="61"/>
      <c r="U10" s="61"/>
      <c r="V10" s="319"/>
      <c r="W10" s="61"/>
      <c r="X10" s="61"/>
      <c r="Y10" s="61"/>
      <c r="Z10" s="287"/>
      <c r="AA10" s="287"/>
      <c r="AB10" s="287"/>
      <c r="AC10" s="81"/>
      <c r="AD10" s="82"/>
      <c r="AE10" s="239"/>
    </row>
    <row r="11" spans="1:32" x14ac:dyDescent="0.25">
      <c r="A11" t="s">
        <v>243</v>
      </c>
      <c r="B11" s="115">
        <v>109006.4907548093</v>
      </c>
      <c r="C11" s="115">
        <v>176118.8751730267</v>
      </c>
      <c r="D11" s="115">
        <f t="shared" si="0"/>
        <v>285125.36592783598</v>
      </c>
      <c r="E11" s="115">
        <v>-141160.2088921364</v>
      </c>
      <c r="F11" s="115">
        <f t="shared" si="1"/>
        <v>143965.15703569958</v>
      </c>
      <c r="G11" s="264">
        <v>226963.00847296775</v>
      </c>
      <c r="H11" s="61">
        <f t="shared" si="2"/>
        <v>0.63431110648520694</v>
      </c>
      <c r="I11" s="268">
        <f t="shared" si="5"/>
        <v>0.50491879797231565</v>
      </c>
      <c r="J11" s="264">
        <f t="shared" si="3"/>
        <v>141160.2088921364</v>
      </c>
      <c r="K11" s="264">
        <f t="shared" si="4"/>
        <v>109006.4907548093</v>
      </c>
      <c r="L11" s="213">
        <f t="shared" si="6"/>
        <v>8.5</v>
      </c>
      <c r="N11" s="319"/>
      <c r="O11" s="319"/>
      <c r="P11" s="319"/>
      <c r="Q11" s="319"/>
      <c r="R11" s="320"/>
      <c r="S11" s="319"/>
      <c r="T11" s="61"/>
      <c r="U11" s="61"/>
      <c r="V11" s="319"/>
      <c r="W11" s="61"/>
      <c r="X11" s="61"/>
      <c r="Y11" s="61"/>
      <c r="Z11" s="287"/>
      <c r="AA11" s="287"/>
      <c r="AB11" s="287"/>
      <c r="AC11" s="81"/>
      <c r="AD11" s="82"/>
      <c r="AE11" s="239"/>
    </row>
    <row r="12" spans="1:32" x14ac:dyDescent="0.25">
      <c r="A12" t="s">
        <v>240</v>
      </c>
      <c r="B12" s="115">
        <v>75686.56862611504</v>
      </c>
      <c r="C12" s="115">
        <v>212160.42175260032</v>
      </c>
      <c r="D12" s="115">
        <f t="shared" si="0"/>
        <v>287846.99037871533</v>
      </c>
      <c r="E12" s="115">
        <v>-174610.8354192668</v>
      </c>
      <c r="F12" s="115">
        <f t="shared" si="1"/>
        <v>113236.15495944853</v>
      </c>
      <c r="G12" s="264">
        <v>164703.52947332949</v>
      </c>
      <c r="H12" s="61">
        <f t="shared" si="2"/>
        <v>0.6875150479260671</v>
      </c>
      <c r="I12" s="268">
        <f t="shared" si="5"/>
        <v>0.39339009523936891</v>
      </c>
      <c r="J12" s="264">
        <f t="shared" si="3"/>
        <v>174610.8354192668</v>
      </c>
      <c r="K12" s="264">
        <f t="shared" si="4"/>
        <v>75686.56862611504</v>
      </c>
      <c r="L12" s="213">
        <f t="shared" si="6"/>
        <v>9.5</v>
      </c>
      <c r="N12" s="321"/>
      <c r="O12" s="319"/>
      <c r="P12" s="319"/>
      <c r="Q12" s="319"/>
      <c r="R12" s="319"/>
      <c r="S12" s="319"/>
      <c r="T12" s="61"/>
      <c r="U12" s="61"/>
      <c r="V12" s="319"/>
      <c r="W12" s="61"/>
      <c r="X12" s="61"/>
      <c r="Y12" s="61"/>
      <c r="Z12" s="287"/>
      <c r="AA12" s="287"/>
      <c r="AB12" s="287"/>
      <c r="AC12" s="81"/>
      <c r="AD12" s="82"/>
      <c r="AE12" s="239"/>
    </row>
    <row r="13" spans="1:32" x14ac:dyDescent="0.25">
      <c r="A13" t="s">
        <v>244</v>
      </c>
      <c r="B13" s="115">
        <v>109882.844300418</v>
      </c>
      <c r="C13" s="115">
        <v>180219.40820141087</v>
      </c>
      <c r="D13" s="115">
        <f t="shared" si="0"/>
        <v>290102.25250182889</v>
      </c>
      <c r="E13" s="115">
        <v>-186245.6965453545</v>
      </c>
      <c r="F13" s="115">
        <f t="shared" si="1"/>
        <v>103856.55595647439</v>
      </c>
      <c r="G13" s="264">
        <v>142892.00890814647</v>
      </c>
      <c r="H13" s="61">
        <f t="shared" si="2"/>
        <v>0.72681850265843229</v>
      </c>
      <c r="I13" s="268">
        <f t="shared" si="5"/>
        <v>0.35799982613309644</v>
      </c>
      <c r="J13" s="264">
        <f t="shared" si="3"/>
        <v>186245.6965453545</v>
      </c>
      <c r="K13" s="264">
        <f t="shared" si="4"/>
        <v>109882.844300418</v>
      </c>
      <c r="L13" s="213">
        <f t="shared" si="6"/>
        <v>10.5</v>
      </c>
      <c r="N13" s="321"/>
      <c r="O13" s="319"/>
      <c r="P13" s="319"/>
      <c r="Q13" s="319"/>
      <c r="R13" s="319"/>
      <c r="S13" s="319"/>
      <c r="T13" s="61"/>
      <c r="U13" s="61"/>
      <c r="V13" s="319"/>
      <c r="W13" s="61"/>
      <c r="X13" s="61"/>
      <c r="Y13" s="61"/>
      <c r="Z13" s="287"/>
      <c r="AA13" s="287"/>
      <c r="AB13" s="287"/>
      <c r="AC13" s="81"/>
      <c r="AD13" s="82"/>
      <c r="AE13" s="239"/>
    </row>
    <row r="14" spans="1:32" x14ac:dyDescent="0.25">
      <c r="A14" t="s">
        <v>373</v>
      </c>
      <c r="B14" s="115">
        <v>17697.089183982971</v>
      </c>
      <c r="C14" s="115">
        <v>282937.65058733523</v>
      </c>
      <c r="D14" s="115">
        <f t="shared" si="0"/>
        <v>300634.73977131821</v>
      </c>
      <c r="E14" s="115">
        <v>-100173.4572472736</v>
      </c>
      <c r="F14" s="115">
        <f t="shared" si="1"/>
        <v>200461.28252404463</v>
      </c>
      <c r="G14" s="264">
        <v>240169.87890389975</v>
      </c>
      <c r="H14" s="61">
        <f t="shared" si="2"/>
        <v>0.83466454427557957</v>
      </c>
      <c r="I14" s="268">
        <f t="shared" si="5"/>
        <v>0.66679347395623056</v>
      </c>
      <c r="J14" s="264">
        <f t="shared" si="3"/>
        <v>100173.4572472736</v>
      </c>
      <c r="K14" s="264">
        <f t="shared" si="4"/>
        <v>17697.089183982971</v>
      </c>
      <c r="L14" s="213">
        <f t="shared" si="6"/>
        <v>11.5</v>
      </c>
      <c r="N14" s="321"/>
      <c r="O14" s="319"/>
      <c r="P14" s="319"/>
      <c r="Q14" s="319"/>
      <c r="R14" s="320"/>
      <c r="S14" s="319"/>
      <c r="T14" s="61"/>
      <c r="U14" s="61"/>
      <c r="V14" s="319"/>
      <c r="W14" s="61"/>
      <c r="X14" s="61"/>
      <c r="Y14" s="61"/>
      <c r="Z14" s="287"/>
      <c r="AA14" s="287"/>
      <c r="AB14" s="287"/>
      <c r="AC14" s="81"/>
      <c r="AD14" s="82"/>
      <c r="AE14" s="239"/>
    </row>
    <row r="15" spans="1:32" x14ac:dyDescent="0.25">
      <c r="A15" t="s">
        <v>242</v>
      </c>
      <c r="B15" s="115">
        <v>98204.210466212011</v>
      </c>
      <c r="C15" s="115">
        <v>207226.81615585441</v>
      </c>
      <c r="D15" s="115">
        <f t="shared" si="0"/>
        <v>305431.02662206639</v>
      </c>
      <c r="E15" s="115">
        <v>-81473.465993475649</v>
      </c>
      <c r="F15" s="115">
        <f t="shared" si="1"/>
        <v>223957.56062859076</v>
      </c>
      <c r="G15" s="264">
        <v>402654.20672572294</v>
      </c>
      <c r="H15" s="61">
        <f t="shared" si="2"/>
        <v>0.55620320584690808</v>
      </c>
      <c r="I15" s="268">
        <f t="shared" si="5"/>
        <v>0.73325085242800458</v>
      </c>
      <c r="J15" s="264">
        <f t="shared" si="3"/>
        <v>81473.465993475649</v>
      </c>
      <c r="K15" s="264">
        <f t="shared" si="4"/>
        <v>98204.210466212011</v>
      </c>
      <c r="L15" s="213">
        <f t="shared" si="6"/>
        <v>12.5</v>
      </c>
      <c r="N15" s="321"/>
      <c r="O15" s="319"/>
      <c r="P15" s="319"/>
      <c r="Q15" s="319"/>
      <c r="R15" s="320"/>
      <c r="S15" s="319"/>
      <c r="T15" s="61"/>
      <c r="U15" s="61"/>
      <c r="V15" s="319"/>
      <c r="W15" s="61"/>
      <c r="X15" s="61"/>
      <c r="Y15" s="61"/>
      <c r="Z15" s="287"/>
      <c r="AA15" s="287"/>
      <c r="AB15" s="287"/>
      <c r="AC15" s="81"/>
      <c r="AD15" s="82"/>
      <c r="AE15" s="239"/>
    </row>
    <row r="16" spans="1:32" x14ac:dyDescent="0.25">
      <c r="A16" t="s">
        <v>372</v>
      </c>
      <c r="B16" s="115">
        <v>1146.0318379609221</v>
      </c>
      <c r="C16" s="115">
        <v>327938.47186043428</v>
      </c>
      <c r="D16" s="115">
        <f t="shared" si="0"/>
        <v>329084.50369839522</v>
      </c>
      <c r="E16" s="115">
        <v>-260934.28290487191</v>
      </c>
      <c r="F16" s="115">
        <f t="shared" si="1"/>
        <v>68150.220793523302</v>
      </c>
      <c r="G16" s="264">
        <v>64196.230955511637</v>
      </c>
      <c r="H16" s="61">
        <f t="shared" si="2"/>
        <v>1.0615922427089497</v>
      </c>
      <c r="I16" s="268">
        <f t="shared" si="5"/>
        <v>0.20709033706425367</v>
      </c>
      <c r="J16" s="264">
        <f t="shared" si="3"/>
        <v>260934.28290487191</v>
      </c>
      <c r="K16" s="264">
        <f t="shared" si="4"/>
        <v>1146.0318379609221</v>
      </c>
      <c r="L16" s="213">
        <f t="shared" si="6"/>
        <v>13.5</v>
      </c>
      <c r="N16" s="321"/>
      <c r="O16" s="319"/>
      <c r="P16" s="319"/>
      <c r="Q16" s="319"/>
      <c r="R16" s="319"/>
      <c r="S16" s="319"/>
      <c r="T16" s="61"/>
      <c r="U16" s="61"/>
      <c r="V16" s="319"/>
      <c r="W16" s="61"/>
      <c r="X16" s="61"/>
      <c r="Y16" s="61"/>
      <c r="Z16" s="287"/>
      <c r="AA16" s="287"/>
      <c r="AB16" s="287"/>
      <c r="AC16" s="81"/>
      <c r="AD16" s="82"/>
      <c r="AE16" s="239"/>
    </row>
    <row r="17" spans="1:22" x14ac:dyDescent="0.25">
      <c r="A17" t="s">
        <v>317</v>
      </c>
      <c r="B17" s="115">
        <v>26216.295020664049</v>
      </c>
      <c r="C17" s="115">
        <v>462450.77411040105</v>
      </c>
      <c r="D17" s="115">
        <f t="shared" si="0"/>
        <v>488667.0691310651</v>
      </c>
      <c r="E17" s="115">
        <v>-160428.78802700408</v>
      </c>
      <c r="F17" s="115">
        <f t="shared" si="1"/>
        <v>328238.28110406105</v>
      </c>
      <c r="G17" s="264">
        <v>256418.67196523698</v>
      </c>
      <c r="H17" s="61">
        <f t="shared" si="2"/>
        <v>1.2800872829906893</v>
      </c>
      <c r="I17" s="268">
        <f t="shared" si="5"/>
        <v>0.67170124986675639</v>
      </c>
      <c r="J17" s="264">
        <f t="shared" si="3"/>
        <v>160428.78802700408</v>
      </c>
      <c r="K17" s="264">
        <f t="shared" si="4"/>
        <v>26216.295020664049</v>
      </c>
      <c r="L17" s="213">
        <f t="shared" si="6"/>
        <v>14.5</v>
      </c>
      <c r="N17" s="319"/>
      <c r="O17" s="85"/>
      <c r="P17" s="319"/>
      <c r="Q17" s="319"/>
      <c r="S17" s="319"/>
      <c r="V17" s="319"/>
    </row>
    <row r="18" spans="1:22" x14ac:dyDescent="0.25">
      <c r="C18" s="81"/>
      <c r="E18" s="81"/>
      <c r="F18" s="81"/>
      <c r="I18" s="85"/>
      <c r="N18" s="85"/>
      <c r="O18" s="85"/>
    </row>
    <row r="19" spans="1:22" x14ac:dyDescent="0.25">
      <c r="C19" s="81"/>
      <c r="E19" s="81"/>
      <c r="F19" s="81"/>
      <c r="N19" s="85"/>
      <c r="O19" s="85"/>
    </row>
    <row r="20" spans="1:22" x14ac:dyDescent="0.25">
      <c r="B20" s="81"/>
      <c r="C20" s="81"/>
      <c r="D20" s="81"/>
      <c r="E20" s="81"/>
      <c r="F20" s="81"/>
      <c r="H20" s="81"/>
      <c r="I20" s="81"/>
      <c r="K20" s="81"/>
    </row>
    <row r="21" spans="1:22" x14ac:dyDescent="0.25">
      <c r="B21" s="81"/>
      <c r="C21" s="81"/>
      <c r="D21" s="81"/>
      <c r="E21" s="81"/>
      <c r="F21" s="61"/>
      <c r="G21" s="81"/>
      <c r="H21" s="81"/>
      <c r="I21" s="81"/>
      <c r="J21" s="81"/>
      <c r="K21" s="81"/>
    </row>
    <row r="22" spans="1:22" x14ac:dyDescent="0.25">
      <c r="A22" s="85"/>
      <c r="B22" s="268"/>
      <c r="C22" s="288"/>
      <c r="D22" s="81"/>
      <c r="E22" s="81"/>
      <c r="G22" s="81"/>
      <c r="H22" s="81"/>
      <c r="I22" s="81"/>
      <c r="J22" s="81"/>
      <c r="K22" s="81"/>
    </row>
    <row r="23" spans="1:22" x14ac:dyDescent="0.25">
      <c r="A23" s="85"/>
      <c r="B23" s="268"/>
      <c r="C23" s="85"/>
      <c r="D23" s="81"/>
      <c r="E23" s="81"/>
      <c r="G23" s="81"/>
      <c r="H23" s="61"/>
      <c r="I23" s="61"/>
      <c r="J23" s="81"/>
      <c r="K23" s="81"/>
    </row>
    <row r="24" spans="1:22" x14ac:dyDescent="0.25">
      <c r="A24" s="85"/>
      <c r="B24" s="268"/>
      <c r="C24" s="85"/>
      <c r="D24" s="81"/>
      <c r="E24" s="81"/>
      <c r="G24" s="81"/>
      <c r="H24" s="81"/>
      <c r="I24" s="81"/>
      <c r="J24" s="81"/>
      <c r="K24" s="81"/>
    </row>
    <row r="25" spans="1:22" x14ac:dyDescent="0.25">
      <c r="A25" s="85"/>
      <c r="B25" s="268"/>
      <c r="C25" s="288"/>
      <c r="D25" s="81"/>
      <c r="E25" s="81"/>
      <c r="G25" s="81"/>
      <c r="H25" s="81"/>
      <c r="I25" s="81"/>
      <c r="J25" s="81"/>
      <c r="K25" s="81"/>
      <c r="Q25" s="323"/>
    </row>
    <row r="26" spans="1:22" x14ac:dyDescent="0.25">
      <c r="A26" s="85"/>
      <c r="B26" s="268"/>
      <c r="C26" s="85"/>
      <c r="D26" s="81"/>
      <c r="E26" s="81"/>
      <c r="G26" s="81"/>
      <c r="H26" s="81"/>
      <c r="I26" s="81"/>
      <c r="J26" s="81"/>
      <c r="K26" s="81"/>
    </row>
    <row r="27" spans="1:22" x14ac:dyDescent="0.25">
      <c r="A27" s="85"/>
      <c r="B27" s="268"/>
      <c r="C27" s="85"/>
      <c r="D27" s="81"/>
      <c r="E27" s="81"/>
      <c r="G27" s="81"/>
      <c r="H27" s="81"/>
      <c r="I27" s="81"/>
      <c r="J27" s="81"/>
      <c r="K27" s="81"/>
    </row>
    <row r="28" spans="1:22" x14ac:dyDescent="0.25">
      <c r="A28" s="85"/>
      <c r="B28" s="268"/>
      <c r="C28" s="85"/>
      <c r="D28" s="81"/>
      <c r="E28" s="81"/>
      <c r="G28" s="81"/>
      <c r="H28" s="81"/>
      <c r="I28" s="81"/>
      <c r="J28" s="81"/>
      <c r="K28" s="81"/>
    </row>
    <row r="29" spans="1:22" x14ac:dyDescent="0.25">
      <c r="A29" s="85"/>
      <c r="B29" s="268"/>
      <c r="C29" s="85"/>
      <c r="D29" s="81"/>
      <c r="E29" s="81"/>
      <c r="G29" s="81"/>
      <c r="H29" s="81"/>
      <c r="I29" s="81"/>
      <c r="J29" s="81"/>
      <c r="K29" s="81"/>
    </row>
    <row r="30" spans="1:22" x14ac:dyDescent="0.25">
      <c r="A30" s="85"/>
      <c r="B30" s="268"/>
      <c r="C30" s="85"/>
      <c r="D30" s="81"/>
      <c r="E30" s="81"/>
      <c r="G30" s="81"/>
      <c r="H30" s="81"/>
      <c r="I30" s="81"/>
      <c r="J30" s="81"/>
      <c r="K30" s="81"/>
    </row>
    <row r="31" spans="1:22" x14ac:dyDescent="0.25">
      <c r="A31" s="85"/>
      <c r="B31" s="268"/>
      <c r="C31" s="85"/>
      <c r="D31" s="81"/>
      <c r="E31" s="81"/>
      <c r="G31" s="81"/>
      <c r="H31" s="81"/>
      <c r="I31" s="81"/>
      <c r="J31" s="81"/>
      <c r="K31" s="81"/>
    </row>
    <row r="32" spans="1:22" x14ac:dyDescent="0.25">
      <c r="A32" s="85"/>
      <c r="B32" s="268"/>
      <c r="C32" s="85"/>
      <c r="D32" s="81"/>
      <c r="E32" s="81"/>
      <c r="G32" s="81"/>
      <c r="H32" s="81"/>
      <c r="I32" s="81"/>
      <c r="J32" s="81"/>
      <c r="K32" s="81"/>
    </row>
    <row r="33" spans="1:16" x14ac:dyDescent="0.25">
      <c r="A33" s="85"/>
      <c r="B33" s="268"/>
      <c r="C33" s="85"/>
      <c r="D33" s="81"/>
      <c r="E33" s="81"/>
      <c r="G33" s="81"/>
      <c r="H33" s="81"/>
      <c r="I33" s="81"/>
      <c r="J33" s="81"/>
      <c r="K33" s="81"/>
    </row>
    <row r="34" spans="1:16" x14ac:dyDescent="0.25">
      <c r="A34" s="85"/>
      <c r="B34" s="268"/>
      <c r="C34" s="85"/>
      <c r="D34" s="81"/>
      <c r="E34" s="81"/>
      <c r="G34" s="81"/>
      <c r="H34" s="81"/>
      <c r="I34" s="81"/>
      <c r="J34" s="81"/>
      <c r="K34" s="81"/>
    </row>
    <row r="35" spans="1:16" x14ac:dyDescent="0.25">
      <c r="A35" s="85"/>
      <c r="B35" s="268"/>
      <c r="C35" s="85"/>
      <c r="D35" s="81"/>
      <c r="E35" s="81"/>
      <c r="G35" s="81"/>
      <c r="H35" s="81"/>
      <c r="I35" s="81"/>
      <c r="J35" s="81"/>
      <c r="K35" s="81"/>
    </row>
    <row r="36" spans="1:16" x14ac:dyDescent="0.25">
      <c r="A36" s="85"/>
      <c r="B36" s="268"/>
      <c r="C36" s="85"/>
      <c r="D36" s="81"/>
      <c r="E36" s="81"/>
      <c r="G36" s="81"/>
      <c r="H36" s="81"/>
      <c r="I36" s="81"/>
      <c r="J36" s="81"/>
    </row>
    <row r="37" spans="1:16" x14ac:dyDescent="0.25">
      <c r="D37" s="81"/>
      <c r="E37" s="81"/>
      <c r="F37" s="61"/>
      <c r="G37" s="81"/>
      <c r="H37" s="81"/>
      <c r="I37" s="81"/>
      <c r="J37" s="81"/>
    </row>
    <row r="38" spans="1:16" x14ac:dyDescent="0.25">
      <c r="D38" s="81"/>
      <c r="E38" s="81"/>
      <c r="F38" s="61"/>
      <c r="G38" s="81"/>
      <c r="H38" s="81"/>
      <c r="I38" s="81"/>
      <c r="J38" s="81"/>
      <c r="M38" s="81"/>
      <c r="N38" s="81"/>
      <c r="O38" s="81"/>
      <c r="P38" s="81"/>
    </row>
    <row r="39" spans="1:16" x14ac:dyDescent="0.25">
      <c r="M39" s="81"/>
      <c r="N39" s="81"/>
      <c r="O39" s="81"/>
      <c r="P39" s="81"/>
    </row>
    <row r="40" spans="1:16" x14ac:dyDescent="0.25">
      <c r="M40" s="81"/>
      <c r="N40" s="81"/>
      <c r="O40" s="81"/>
      <c r="P40" s="81"/>
    </row>
    <row r="41" spans="1:16" x14ac:dyDescent="0.25">
      <c r="M41" s="81"/>
      <c r="N41" s="81"/>
      <c r="O41" s="81"/>
      <c r="P41" s="81"/>
    </row>
    <row r="42" spans="1:16" x14ac:dyDescent="0.25">
      <c r="M42" s="81"/>
      <c r="N42" s="81"/>
      <c r="O42" s="81"/>
      <c r="P42" s="81"/>
    </row>
    <row r="43" spans="1:16" x14ac:dyDescent="0.25">
      <c r="M43" s="81"/>
      <c r="N43" s="81"/>
      <c r="O43" s="81"/>
      <c r="P43" s="81"/>
    </row>
    <row r="44" spans="1:16" x14ac:dyDescent="0.25">
      <c r="M44" s="81"/>
      <c r="N44" s="81"/>
      <c r="O44" s="81"/>
      <c r="P44" s="81"/>
    </row>
    <row r="45" spans="1:16" x14ac:dyDescent="0.25">
      <c r="M45" s="81"/>
      <c r="N45" s="81"/>
      <c r="O45" s="81"/>
      <c r="P45" s="81"/>
    </row>
    <row r="46" spans="1:16" x14ac:dyDescent="0.25">
      <c r="M46" s="81"/>
      <c r="N46" s="81"/>
      <c r="O46" s="81"/>
      <c r="P46" s="81"/>
    </row>
    <row r="47" spans="1:16" x14ac:dyDescent="0.25">
      <c r="M47" s="81"/>
      <c r="N47" s="81"/>
      <c r="O47" s="81"/>
      <c r="P47" s="81"/>
    </row>
    <row r="48" spans="1:16" x14ac:dyDescent="0.25">
      <c r="B48" s="81"/>
      <c r="C48" s="81"/>
      <c r="M48" s="81"/>
      <c r="N48" s="81"/>
      <c r="O48" s="81"/>
      <c r="P48" s="81"/>
    </row>
    <row r="49" spans="13:16" x14ac:dyDescent="0.25">
      <c r="M49" s="81"/>
      <c r="N49" s="81"/>
      <c r="O49" s="81"/>
      <c r="P49" s="81"/>
    </row>
    <row r="50" spans="13:16" x14ac:dyDescent="0.25">
      <c r="M50" s="81"/>
      <c r="N50" s="81"/>
      <c r="O50" s="81"/>
      <c r="P50" s="81"/>
    </row>
    <row r="51" spans="13:16" x14ac:dyDescent="0.25">
      <c r="M51" s="81"/>
      <c r="N51" s="81"/>
      <c r="O51" s="81"/>
      <c r="P51" s="81"/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1"/>
  <sheetViews>
    <sheetView topLeftCell="A17" zoomScale="60" zoomScaleNormal="60" workbookViewId="0">
      <selection activeCell="C51" sqref="C51"/>
    </sheetView>
  </sheetViews>
  <sheetFormatPr baseColWidth="10" defaultRowHeight="15" x14ac:dyDescent="0.25"/>
  <cols>
    <col min="1" max="1" width="51.28515625" customWidth="1"/>
    <col min="2" max="2" width="16.7109375" customWidth="1"/>
    <col min="3" max="3" width="13.5703125" bestFit="1" customWidth="1"/>
    <col min="4" max="4" width="16.7109375" bestFit="1" customWidth="1"/>
    <col min="5" max="5" width="14.28515625" customWidth="1"/>
    <col min="7" max="7" width="11.42578125" customWidth="1"/>
    <col min="8" max="8" width="12.42578125" customWidth="1"/>
  </cols>
  <sheetData>
    <row r="1" spans="1:31" s="44" customFormat="1" ht="15.75" x14ac:dyDescent="0.25">
      <c r="A1" s="324" t="s">
        <v>538</v>
      </c>
      <c r="B1"/>
      <c r="C1"/>
      <c r="D1"/>
      <c r="E1"/>
      <c r="F1"/>
      <c r="G1"/>
      <c r="H1"/>
      <c r="I1"/>
      <c r="J1"/>
      <c r="K1"/>
      <c r="L1"/>
      <c r="M1" s="315"/>
      <c r="N1" s="315"/>
      <c r="O1" s="315"/>
      <c r="P1" s="315"/>
      <c r="Q1" s="315"/>
      <c r="R1" s="316"/>
      <c r="S1" s="315"/>
      <c r="T1" s="315"/>
      <c r="U1" s="315"/>
      <c r="V1" s="315"/>
      <c r="W1" s="315"/>
      <c r="X1" s="317"/>
      <c r="Y1" s="317"/>
      <c r="Z1" s="317"/>
      <c r="AA1" s="317"/>
      <c r="AB1" s="317"/>
      <c r="AD1" s="318"/>
      <c r="AE1" s="318"/>
    </row>
    <row r="2" spans="1:31" x14ac:dyDescent="0.25">
      <c r="B2" s="81" t="s">
        <v>637</v>
      </c>
      <c r="C2" s="81" t="s">
        <v>340</v>
      </c>
      <c r="D2" s="81" t="s">
        <v>413</v>
      </c>
      <c r="E2" s="81" t="s">
        <v>414</v>
      </c>
      <c r="F2" s="81" t="s">
        <v>415</v>
      </c>
      <c r="G2" s="81" t="s">
        <v>416</v>
      </c>
      <c r="H2" s="81" t="s">
        <v>421</v>
      </c>
      <c r="I2" t="s">
        <v>419</v>
      </c>
      <c r="J2" s="81" t="s">
        <v>420</v>
      </c>
      <c r="M2" s="81" t="s">
        <v>422</v>
      </c>
      <c r="N2" s="320"/>
      <c r="O2" s="320"/>
      <c r="P2" s="320"/>
      <c r="Q2" s="320"/>
      <c r="R2" s="320"/>
      <c r="S2" s="61"/>
      <c r="T2" s="61"/>
      <c r="U2" s="61"/>
      <c r="V2" s="61"/>
      <c r="W2" s="61"/>
      <c r="X2" s="61"/>
      <c r="Y2" s="287"/>
      <c r="Z2" s="287"/>
      <c r="AA2" s="287"/>
      <c r="AB2" s="81"/>
      <c r="AC2" s="82"/>
      <c r="AD2" s="239"/>
    </row>
    <row r="3" spans="1:31" x14ac:dyDescent="0.25">
      <c r="A3" t="s">
        <v>301</v>
      </c>
      <c r="B3" s="115">
        <v>13015.730184933202</v>
      </c>
      <c r="C3" s="115">
        <v>86659.904460573511</v>
      </c>
      <c r="D3" s="115">
        <f t="shared" ref="D3:D17" si="0">SUM(B3:C3)</f>
        <v>99675.634645506711</v>
      </c>
      <c r="E3" s="115">
        <v>-41319.244115523456</v>
      </c>
      <c r="F3" s="325">
        <f t="shared" ref="F3:F17" si="1">C3+B3+E3</f>
        <v>58356.390529983255</v>
      </c>
      <c r="G3" s="115">
        <v>268591.7446212623</v>
      </c>
      <c r="H3" s="61">
        <f t="shared" ref="H3:H17" si="2">F3/G3</f>
        <v>0.21726799761575263</v>
      </c>
      <c r="I3" s="115">
        <f t="shared" ref="I3:I17" si="3">-E3</f>
        <v>41319.244115523456</v>
      </c>
      <c r="J3" s="115">
        <f t="shared" ref="J3:J17" si="4">ABS(B3)</f>
        <v>13015.730184933202</v>
      </c>
      <c r="K3" s="213">
        <v>0.5</v>
      </c>
      <c r="L3">
        <f t="shared" ref="L3:L15" si="5">L4-1</f>
        <v>0.5</v>
      </c>
      <c r="M3" s="115">
        <f>ABS(E3)</f>
        <v>41319.244115523456</v>
      </c>
      <c r="N3" s="326">
        <f>F3/D3</f>
        <v>0.58546294425439016</v>
      </c>
      <c r="O3">
        <v>500000</v>
      </c>
      <c r="P3" s="327"/>
    </row>
    <row r="4" spans="1:31" x14ac:dyDescent="0.25">
      <c r="A4" t="s">
        <v>388</v>
      </c>
      <c r="B4" s="115">
        <v>10455.02363005089</v>
      </c>
      <c r="C4" s="115">
        <v>100841.9065704033</v>
      </c>
      <c r="D4" s="115">
        <f t="shared" si="0"/>
        <v>111296.93020045418</v>
      </c>
      <c r="E4" s="115">
        <v>-47208.703219487827</v>
      </c>
      <c r="F4" s="325">
        <f t="shared" si="1"/>
        <v>64088.226980966356</v>
      </c>
      <c r="G4" s="115">
        <v>350986.58943091129</v>
      </c>
      <c r="H4" s="61">
        <f t="shared" si="2"/>
        <v>0.18259451759931578</v>
      </c>
      <c r="I4" s="115">
        <f t="shared" si="3"/>
        <v>47208.703219487827</v>
      </c>
      <c r="J4" s="115">
        <f t="shared" si="4"/>
        <v>10455.02363005089</v>
      </c>
      <c r="K4" s="213">
        <f t="shared" ref="K4:K17" si="6">K3+1</f>
        <v>1.5</v>
      </c>
      <c r="L4">
        <f t="shared" si="5"/>
        <v>1.5</v>
      </c>
      <c r="M4" s="115">
        <f t="shared" ref="M4:M17" si="7">ABS(E4)</f>
        <v>47208.703219487827</v>
      </c>
      <c r="N4" s="326">
        <f t="shared" ref="N4:N17" si="8">F4/D4</f>
        <v>0.57583103923476253</v>
      </c>
      <c r="O4" s="320">
        <f>O3</f>
        <v>500000</v>
      </c>
      <c r="P4" s="327"/>
      <c r="Q4" s="320"/>
      <c r="R4" s="320"/>
      <c r="S4" s="61"/>
      <c r="T4" s="61"/>
      <c r="U4" s="61"/>
      <c r="V4" s="61"/>
      <c r="W4" s="61"/>
      <c r="X4" s="61"/>
      <c r="Y4" s="287"/>
      <c r="Z4" s="287"/>
      <c r="AA4" s="287"/>
      <c r="AB4" s="81"/>
      <c r="AC4" s="82"/>
      <c r="AD4" s="239"/>
    </row>
    <row r="5" spans="1:31" x14ac:dyDescent="0.25">
      <c r="A5" t="s">
        <v>329</v>
      </c>
      <c r="B5" s="115">
        <v>3882.561308757106</v>
      </c>
      <c r="C5" s="115">
        <v>75361.718750307511</v>
      </c>
      <c r="D5" s="115">
        <f t="shared" si="0"/>
        <v>79244.280059064622</v>
      </c>
      <c r="E5" s="115">
        <v>-14085.426807096861</v>
      </c>
      <c r="F5" s="325">
        <f t="shared" si="1"/>
        <v>65158.853251967761</v>
      </c>
      <c r="G5" s="115">
        <v>166085.76740550736</v>
      </c>
      <c r="H5" s="61">
        <f t="shared" si="2"/>
        <v>0.39232051168405602</v>
      </c>
      <c r="I5" s="115">
        <f t="shared" si="3"/>
        <v>14085.426807096861</v>
      </c>
      <c r="J5" s="115">
        <f t="shared" si="4"/>
        <v>3882.561308757106</v>
      </c>
      <c r="K5" s="213">
        <f t="shared" si="6"/>
        <v>2.5</v>
      </c>
      <c r="L5">
        <f t="shared" si="5"/>
        <v>2.5</v>
      </c>
      <c r="M5" s="115">
        <f t="shared" si="7"/>
        <v>14085.426807096861</v>
      </c>
      <c r="N5" s="326">
        <f t="shared" si="8"/>
        <v>0.82225307875094189</v>
      </c>
      <c r="O5" s="320">
        <f t="shared" ref="O5:O17" si="9">O4</f>
        <v>500000</v>
      </c>
      <c r="P5" s="327"/>
      <c r="Q5" s="320"/>
      <c r="R5" s="320"/>
      <c r="S5" s="61"/>
      <c r="T5" s="61"/>
      <c r="U5" s="61"/>
      <c r="V5" s="61"/>
      <c r="W5" s="61"/>
      <c r="X5" s="61"/>
      <c r="Y5" s="287"/>
      <c r="Z5" s="287"/>
      <c r="AA5" s="287"/>
      <c r="AB5" s="81"/>
      <c r="AC5" s="82"/>
      <c r="AD5" s="239"/>
    </row>
    <row r="6" spans="1:31" x14ac:dyDescent="0.25">
      <c r="A6" t="s">
        <v>255</v>
      </c>
      <c r="B6" s="115">
        <v>-23418.079116333749</v>
      </c>
      <c r="C6" s="115">
        <v>181654.49392722241</v>
      </c>
      <c r="D6" s="115">
        <f t="shared" si="0"/>
        <v>158236.41481088867</v>
      </c>
      <c r="E6" s="115">
        <v>-92617.995431487274</v>
      </c>
      <c r="F6" s="325">
        <f t="shared" si="1"/>
        <v>65618.419379401399</v>
      </c>
      <c r="G6" s="115">
        <v>449961.70928651205</v>
      </c>
      <c r="H6" s="61">
        <f t="shared" si="2"/>
        <v>0.14583111857106718</v>
      </c>
      <c r="I6" s="115">
        <f t="shared" si="3"/>
        <v>92617.995431487274</v>
      </c>
      <c r="J6" s="115">
        <f t="shared" si="4"/>
        <v>23418.079116333749</v>
      </c>
      <c r="K6" s="213">
        <f t="shared" si="6"/>
        <v>3.5</v>
      </c>
      <c r="L6">
        <f t="shared" si="5"/>
        <v>3.5</v>
      </c>
      <c r="M6" s="115">
        <f t="shared" si="7"/>
        <v>92617.995431487274</v>
      </c>
      <c r="N6" s="326">
        <f t="shared" si="8"/>
        <v>0.41468595871451719</v>
      </c>
      <c r="O6" s="320">
        <f t="shared" si="9"/>
        <v>500000</v>
      </c>
      <c r="P6" s="327"/>
      <c r="Q6" s="320"/>
      <c r="R6" s="320"/>
      <c r="S6" s="61"/>
      <c r="T6" s="61"/>
      <c r="U6" s="61"/>
      <c r="V6" s="61"/>
      <c r="W6" s="61"/>
      <c r="X6" s="61"/>
      <c r="Y6" s="287"/>
      <c r="Z6" s="287"/>
      <c r="AA6" s="287"/>
      <c r="AB6" s="81"/>
      <c r="AC6" s="82"/>
      <c r="AD6" s="239"/>
    </row>
    <row r="7" spans="1:31" x14ac:dyDescent="0.25">
      <c r="A7" t="s">
        <v>372</v>
      </c>
      <c r="B7" s="115">
        <v>1146.0318379609221</v>
      </c>
      <c r="C7" s="115">
        <v>327938.47186043428</v>
      </c>
      <c r="D7" s="115">
        <f t="shared" si="0"/>
        <v>329084.50369839522</v>
      </c>
      <c r="E7" s="115">
        <v>-260934.28290487191</v>
      </c>
      <c r="F7" s="115">
        <f t="shared" si="1"/>
        <v>68150.220793523302</v>
      </c>
      <c r="G7" s="115">
        <v>1061592.2427089496</v>
      </c>
      <c r="H7" s="61">
        <f t="shared" si="2"/>
        <v>6.4196230955511649E-2</v>
      </c>
      <c r="I7" s="115">
        <f t="shared" si="3"/>
        <v>260934.28290487191</v>
      </c>
      <c r="J7" s="115">
        <f t="shared" si="4"/>
        <v>1146.0318379609221</v>
      </c>
      <c r="K7" s="213">
        <f t="shared" si="6"/>
        <v>4.5</v>
      </c>
      <c r="L7">
        <f t="shared" si="5"/>
        <v>4.5</v>
      </c>
      <c r="M7" s="115">
        <f t="shared" si="7"/>
        <v>260934.28290487191</v>
      </c>
      <c r="N7" s="326">
        <f t="shared" si="8"/>
        <v>0.20709033706425367</v>
      </c>
      <c r="O7" s="320">
        <f t="shared" si="9"/>
        <v>500000</v>
      </c>
      <c r="Q7" s="320"/>
      <c r="R7" s="320"/>
      <c r="S7" s="61"/>
      <c r="T7" s="61"/>
      <c r="U7" s="61"/>
      <c r="V7" s="61"/>
      <c r="W7" s="61"/>
      <c r="X7" s="61"/>
      <c r="Y7" s="287"/>
      <c r="Z7" s="287"/>
      <c r="AA7" s="287"/>
      <c r="AB7" s="81"/>
      <c r="AC7" s="82"/>
      <c r="AD7" s="239"/>
    </row>
    <row r="8" spans="1:31" x14ac:dyDescent="0.25">
      <c r="A8" t="s">
        <v>318</v>
      </c>
      <c r="B8" s="115">
        <v>27434.002927442241</v>
      </c>
      <c r="C8" s="115">
        <v>149839.63974043101</v>
      </c>
      <c r="D8" s="115">
        <f t="shared" si="0"/>
        <v>177273.64266787324</v>
      </c>
      <c r="E8" s="115">
        <v>-106708.24313265229</v>
      </c>
      <c r="F8" s="115">
        <f t="shared" si="1"/>
        <v>70565.399535220946</v>
      </c>
      <c r="G8" s="115">
        <v>513340.0593570483</v>
      </c>
      <c r="H8" s="61">
        <f t="shared" si="2"/>
        <v>0.13746326289750926</v>
      </c>
      <c r="I8" s="115">
        <f t="shared" si="3"/>
        <v>106708.24313265229</v>
      </c>
      <c r="J8" s="115">
        <f t="shared" si="4"/>
        <v>27434.002927442241</v>
      </c>
      <c r="K8" s="213">
        <f t="shared" si="6"/>
        <v>5.5</v>
      </c>
      <c r="L8">
        <f t="shared" si="5"/>
        <v>5.5</v>
      </c>
      <c r="M8" s="115">
        <f t="shared" si="7"/>
        <v>106708.24313265229</v>
      </c>
      <c r="N8" s="326">
        <f t="shared" si="8"/>
        <v>0.39805917266238527</v>
      </c>
      <c r="O8" s="320">
        <f t="shared" si="9"/>
        <v>500000</v>
      </c>
      <c r="Q8" s="322"/>
      <c r="R8" s="320"/>
      <c r="S8" s="61"/>
      <c r="T8" s="61"/>
      <c r="U8" s="61"/>
      <c r="V8" s="61"/>
      <c r="W8" s="61"/>
      <c r="X8" s="61"/>
      <c r="Y8" s="287"/>
      <c r="Z8" s="287"/>
      <c r="AA8" s="287"/>
      <c r="AB8" s="81"/>
      <c r="AC8" s="82"/>
      <c r="AD8" s="239"/>
    </row>
    <row r="9" spans="1:31" x14ac:dyDescent="0.25">
      <c r="A9" t="s">
        <v>244</v>
      </c>
      <c r="B9" s="115">
        <v>109882.844300418</v>
      </c>
      <c r="C9" s="115">
        <v>180219.40820141087</v>
      </c>
      <c r="D9" s="115">
        <f t="shared" si="0"/>
        <v>290102.25250182889</v>
      </c>
      <c r="E9" s="115">
        <v>-186245.6965453545</v>
      </c>
      <c r="F9" s="115">
        <f t="shared" si="1"/>
        <v>103856.55595647439</v>
      </c>
      <c r="G9" s="115">
        <v>726818.50265843235</v>
      </c>
      <c r="H9" s="61">
        <f t="shared" si="2"/>
        <v>0.14289200890814646</v>
      </c>
      <c r="I9" s="115">
        <f t="shared" si="3"/>
        <v>186245.6965453545</v>
      </c>
      <c r="J9" s="115">
        <f t="shared" si="4"/>
        <v>109882.844300418</v>
      </c>
      <c r="K9" s="213">
        <f t="shared" si="6"/>
        <v>6.5</v>
      </c>
      <c r="L9">
        <f t="shared" si="5"/>
        <v>6.5</v>
      </c>
      <c r="M9" s="115">
        <f t="shared" si="7"/>
        <v>186245.6965453545</v>
      </c>
      <c r="N9" s="326">
        <f t="shared" si="8"/>
        <v>0.35799982613309644</v>
      </c>
      <c r="O9" s="320">
        <f t="shared" si="9"/>
        <v>500000</v>
      </c>
      <c r="Q9" s="320"/>
      <c r="R9" s="320"/>
      <c r="S9" s="61"/>
      <c r="T9" s="61"/>
      <c r="U9" s="61"/>
      <c r="V9" s="61"/>
      <c r="W9" s="61"/>
      <c r="X9" s="61"/>
      <c r="Y9" s="287"/>
      <c r="Z9" s="287"/>
      <c r="AA9" s="287"/>
      <c r="AB9" s="81"/>
      <c r="AC9" s="82"/>
      <c r="AD9" s="239"/>
    </row>
    <row r="10" spans="1:31" x14ac:dyDescent="0.25">
      <c r="A10" t="s">
        <v>327</v>
      </c>
      <c r="B10" s="115">
        <v>3266.6413378244879</v>
      </c>
      <c r="C10" s="115">
        <v>153227.09174509151</v>
      </c>
      <c r="D10" s="115">
        <f t="shared" si="0"/>
        <v>156493.73308291601</v>
      </c>
      <c r="E10" s="115">
        <v>-51341.610519897447</v>
      </c>
      <c r="F10" s="325">
        <f t="shared" si="1"/>
        <v>105152.12256301855</v>
      </c>
      <c r="G10" s="115">
        <v>398334.69098333229</v>
      </c>
      <c r="H10" s="61">
        <f t="shared" si="2"/>
        <v>0.26397932427988924</v>
      </c>
      <c r="I10" s="115">
        <f t="shared" si="3"/>
        <v>51341.610519897447</v>
      </c>
      <c r="J10" s="115">
        <f t="shared" si="4"/>
        <v>3266.6413378244879</v>
      </c>
      <c r="K10" s="213">
        <f t="shared" si="6"/>
        <v>7.5</v>
      </c>
      <c r="L10">
        <f t="shared" si="5"/>
        <v>7.5</v>
      </c>
      <c r="M10" s="115">
        <f t="shared" si="7"/>
        <v>51341.610519897447</v>
      </c>
      <c r="N10" s="326">
        <f t="shared" si="8"/>
        <v>0.67192545344486843</v>
      </c>
      <c r="O10" s="320">
        <f t="shared" si="9"/>
        <v>500000</v>
      </c>
      <c r="P10" s="327"/>
      <c r="Q10" s="320"/>
      <c r="R10" s="320"/>
      <c r="S10" s="61"/>
      <c r="T10" s="61"/>
      <c r="U10" s="61"/>
      <c r="V10" s="61"/>
      <c r="W10" s="61"/>
      <c r="X10" s="61"/>
      <c r="Y10" s="287"/>
      <c r="Z10" s="287"/>
      <c r="AA10" s="287"/>
      <c r="AB10" s="81"/>
      <c r="AC10" s="82"/>
      <c r="AD10" s="239"/>
    </row>
    <row r="11" spans="1:31" x14ac:dyDescent="0.25">
      <c r="A11" t="s">
        <v>389</v>
      </c>
      <c r="B11" s="115">
        <v>-5117.4098711502675</v>
      </c>
      <c r="C11" s="115">
        <v>153833.3841900024</v>
      </c>
      <c r="D11" s="115">
        <f t="shared" si="0"/>
        <v>148715.97431885212</v>
      </c>
      <c r="E11" s="115">
        <v>-41832.295912697839</v>
      </c>
      <c r="F11" s="325">
        <f t="shared" si="1"/>
        <v>106883.67840615429</v>
      </c>
      <c r="G11" s="115">
        <v>422060.67000021663</v>
      </c>
      <c r="H11" s="61">
        <f t="shared" si="2"/>
        <v>0.25324245067918655</v>
      </c>
      <c r="I11" s="115">
        <f t="shared" si="3"/>
        <v>41832.295912697839</v>
      </c>
      <c r="J11" s="115">
        <f t="shared" si="4"/>
        <v>5117.4098711502675</v>
      </c>
      <c r="K11" s="213">
        <f t="shared" si="6"/>
        <v>8.5</v>
      </c>
      <c r="L11">
        <f t="shared" si="5"/>
        <v>8.5</v>
      </c>
      <c r="M11" s="115">
        <f t="shared" si="7"/>
        <v>41832.295912697839</v>
      </c>
      <c r="N11" s="326">
        <f t="shared" si="8"/>
        <v>0.71871013786987015</v>
      </c>
      <c r="O11" s="320">
        <f t="shared" si="9"/>
        <v>500000</v>
      </c>
      <c r="P11" s="327"/>
      <c r="Q11" s="320"/>
      <c r="R11" s="320"/>
      <c r="S11" s="61"/>
      <c r="T11" s="61"/>
      <c r="U11" s="61"/>
      <c r="V11" s="61"/>
      <c r="W11" s="61"/>
      <c r="X11" s="61"/>
      <c r="Y11" s="287"/>
      <c r="Z11" s="287"/>
      <c r="AA11" s="287"/>
      <c r="AB11" s="81"/>
      <c r="AC11" s="82"/>
      <c r="AD11" s="239"/>
    </row>
    <row r="12" spans="1:31" x14ac:dyDescent="0.25">
      <c r="A12" t="s">
        <v>240</v>
      </c>
      <c r="B12" s="115">
        <v>75686.56862611504</v>
      </c>
      <c r="C12" s="115">
        <v>212160.42175260032</v>
      </c>
      <c r="D12" s="115">
        <f t="shared" si="0"/>
        <v>287846.99037871533</v>
      </c>
      <c r="E12" s="115">
        <v>-174610.8354192668</v>
      </c>
      <c r="F12" s="115">
        <f t="shared" si="1"/>
        <v>113236.15495944853</v>
      </c>
      <c r="G12" s="115">
        <v>687515.04792606703</v>
      </c>
      <c r="H12" s="61">
        <f t="shared" si="2"/>
        <v>0.1647035294733295</v>
      </c>
      <c r="I12" s="115">
        <f t="shared" si="3"/>
        <v>174610.8354192668</v>
      </c>
      <c r="J12" s="115">
        <f t="shared" si="4"/>
        <v>75686.56862611504</v>
      </c>
      <c r="K12" s="213">
        <f t="shared" si="6"/>
        <v>9.5</v>
      </c>
      <c r="L12">
        <f t="shared" si="5"/>
        <v>9.5</v>
      </c>
      <c r="M12" s="115">
        <f t="shared" si="7"/>
        <v>174610.8354192668</v>
      </c>
      <c r="N12" s="326">
        <f t="shared" si="8"/>
        <v>0.39339009523936891</v>
      </c>
      <c r="O12" s="320">
        <f t="shared" si="9"/>
        <v>500000</v>
      </c>
      <c r="Q12" s="319"/>
      <c r="R12" s="320"/>
      <c r="S12" s="61"/>
      <c r="T12" s="61"/>
      <c r="U12" s="61"/>
      <c r="V12" s="61"/>
      <c r="W12" s="61"/>
      <c r="X12" s="61"/>
      <c r="Y12" s="287"/>
      <c r="Z12" s="287"/>
      <c r="AA12" s="287"/>
      <c r="AB12" s="81"/>
      <c r="AC12" s="82"/>
      <c r="AD12" s="239"/>
    </row>
    <row r="13" spans="1:31" x14ac:dyDescent="0.25">
      <c r="A13" t="s">
        <v>243</v>
      </c>
      <c r="B13" s="115">
        <v>109006.4907548093</v>
      </c>
      <c r="C13" s="115">
        <v>176118.8751730267</v>
      </c>
      <c r="D13" s="115">
        <f t="shared" si="0"/>
        <v>285125.36592783598</v>
      </c>
      <c r="E13" s="115">
        <v>-141160.2088921364</v>
      </c>
      <c r="F13" s="115">
        <f t="shared" si="1"/>
        <v>143965.15703569958</v>
      </c>
      <c r="G13" s="115">
        <v>634311.10648520698</v>
      </c>
      <c r="H13" s="61">
        <f t="shared" si="2"/>
        <v>0.22696300847296774</v>
      </c>
      <c r="I13" s="115">
        <f t="shared" si="3"/>
        <v>141160.2088921364</v>
      </c>
      <c r="J13" s="115">
        <f t="shared" si="4"/>
        <v>109006.4907548093</v>
      </c>
      <c r="K13" s="213">
        <f t="shared" si="6"/>
        <v>10.5</v>
      </c>
      <c r="L13">
        <f t="shared" si="5"/>
        <v>10.5</v>
      </c>
      <c r="M13" s="115">
        <f t="shared" si="7"/>
        <v>141160.2088921364</v>
      </c>
      <c r="N13" s="326">
        <f t="shared" si="8"/>
        <v>0.50491879797231565</v>
      </c>
      <c r="O13" s="320">
        <f t="shared" si="9"/>
        <v>500000</v>
      </c>
      <c r="Q13" s="319"/>
      <c r="R13" s="320"/>
      <c r="S13" s="61"/>
      <c r="T13" s="61"/>
      <c r="U13" s="61"/>
      <c r="V13" s="61"/>
      <c r="W13" s="61"/>
      <c r="X13" s="61"/>
      <c r="Y13" s="287"/>
      <c r="Z13" s="287"/>
      <c r="AA13" s="287"/>
      <c r="AB13" s="81"/>
      <c r="AC13" s="82"/>
      <c r="AD13" s="239"/>
    </row>
    <row r="14" spans="1:31" x14ac:dyDescent="0.25">
      <c r="A14" t="s">
        <v>241</v>
      </c>
      <c r="B14" s="115">
        <v>79068.047088949214</v>
      </c>
      <c r="C14" s="115">
        <v>157202.264231134</v>
      </c>
      <c r="D14" s="115">
        <f t="shared" si="0"/>
        <v>236270.31132008322</v>
      </c>
      <c r="E14" s="115">
        <v>-79669.628164704409</v>
      </c>
      <c r="F14" s="115">
        <f t="shared" si="1"/>
        <v>156600.68315537879</v>
      </c>
      <c r="G14" s="115">
        <v>497226.95453866926</v>
      </c>
      <c r="H14" s="61">
        <f t="shared" si="2"/>
        <v>0.31494809709315547</v>
      </c>
      <c r="I14" s="115">
        <f t="shared" si="3"/>
        <v>79669.628164704409</v>
      </c>
      <c r="J14" s="115">
        <f t="shared" si="4"/>
        <v>79068.047088949214</v>
      </c>
      <c r="K14" s="213">
        <f t="shared" si="6"/>
        <v>11.5</v>
      </c>
      <c r="L14">
        <f t="shared" si="5"/>
        <v>11.5</v>
      </c>
      <c r="M14" s="115">
        <f t="shared" si="7"/>
        <v>79669.628164704409</v>
      </c>
      <c r="N14" s="326">
        <f t="shared" si="8"/>
        <v>0.6628030507956062</v>
      </c>
      <c r="O14" s="320">
        <f t="shared" si="9"/>
        <v>500000</v>
      </c>
      <c r="Q14" s="320"/>
      <c r="R14" s="320"/>
      <c r="S14" s="61"/>
      <c r="T14" s="61"/>
      <c r="U14" s="61"/>
      <c r="V14" s="61"/>
      <c r="W14" s="61"/>
      <c r="X14" s="61"/>
      <c r="Y14" s="287"/>
      <c r="Z14" s="287"/>
      <c r="AA14" s="287"/>
      <c r="AB14" s="81"/>
      <c r="AC14" s="82"/>
      <c r="AD14" s="239"/>
    </row>
    <row r="15" spans="1:31" x14ac:dyDescent="0.25">
      <c r="A15" t="s">
        <v>373</v>
      </c>
      <c r="B15" s="115">
        <v>17697.089183982971</v>
      </c>
      <c r="C15" s="115">
        <v>282937.65058733523</v>
      </c>
      <c r="D15" s="115">
        <f t="shared" si="0"/>
        <v>300634.73977131821</v>
      </c>
      <c r="E15" s="115">
        <v>-100173.4572472736</v>
      </c>
      <c r="F15" s="115">
        <f t="shared" si="1"/>
        <v>200461.28252404463</v>
      </c>
      <c r="G15" s="115">
        <v>834664.54427557962</v>
      </c>
      <c r="H15" s="61">
        <f t="shared" si="2"/>
        <v>0.24016987890389974</v>
      </c>
      <c r="I15" s="115">
        <f t="shared" si="3"/>
        <v>100173.4572472736</v>
      </c>
      <c r="J15" s="115">
        <f t="shared" si="4"/>
        <v>17697.089183982971</v>
      </c>
      <c r="K15" s="213">
        <f t="shared" si="6"/>
        <v>12.5</v>
      </c>
      <c r="L15">
        <f t="shared" si="5"/>
        <v>12.5</v>
      </c>
      <c r="M15" s="115">
        <f t="shared" si="7"/>
        <v>100173.4572472736</v>
      </c>
      <c r="N15" s="326">
        <f t="shared" si="8"/>
        <v>0.66679347395623056</v>
      </c>
      <c r="O15" s="320">
        <f t="shared" si="9"/>
        <v>500000</v>
      </c>
      <c r="Q15" s="320"/>
      <c r="R15" s="320"/>
      <c r="S15" s="61"/>
      <c r="T15" s="61"/>
      <c r="U15" s="61"/>
      <c r="V15" s="61"/>
      <c r="W15" s="61"/>
      <c r="X15" s="61"/>
      <c r="Y15" s="287"/>
      <c r="Z15" s="287"/>
      <c r="AA15" s="287"/>
      <c r="AB15" s="81"/>
      <c r="AC15" s="82"/>
      <c r="AD15" s="239"/>
    </row>
    <row r="16" spans="1:31" x14ac:dyDescent="0.25">
      <c r="A16" t="s">
        <v>242</v>
      </c>
      <c r="B16" s="115">
        <v>98204.210466212011</v>
      </c>
      <c r="C16" s="115">
        <v>207226.81615585441</v>
      </c>
      <c r="D16" s="115">
        <f t="shared" si="0"/>
        <v>305431.02662206639</v>
      </c>
      <c r="E16" s="115">
        <v>-81473.465993475649</v>
      </c>
      <c r="F16" s="115">
        <f t="shared" si="1"/>
        <v>223957.56062859076</v>
      </c>
      <c r="G16" s="115">
        <v>556203.20584690804</v>
      </c>
      <c r="H16" s="61">
        <f t="shared" si="2"/>
        <v>0.402654206725723</v>
      </c>
      <c r="I16" s="115">
        <f t="shared" si="3"/>
        <v>81473.465993475649</v>
      </c>
      <c r="J16" s="115">
        <f t="shared" si="4"/>
        <v>98204.210466212011</v>
      </c>
      <c r="K16" s="213">
        <f t="shared" si="6"/>
        <v>13.5</v>
      </c>
      <c r="L16">
        <f>L17-1</f>
        <v>13.5</v>
      </c>
      <c r="M16" s="115">
        <f t="shared" si="7"/>
        <v>81473.465993475649</v>
      </c>
      <c r="N16" s="326">
        <f t="shared" si="8"/>
        <v>0.73325085242800458</v>
      </c>
      <c r="O16" s="320">
        <f t="shared" si="9"/>
        <v>500000</v>
      </c>
      <c r="Q16" s="319"/>
      <c r="R16" s="320"/>
      <c r="S16" s="61"/>
      <c r="T16" s="61"/>
      <c r="U16" s="61"/>
      <c r="V16" s="61"/>
      <c r="W16" s="61"/>
      <c r="X16" s="61"/>
      <c r="Y16" s="287"/>
      <c r="Z16" s="287"/>
      <c r="AA16" s="287"/>
      <c r="AB16" s="81"/>
      <c r="AC16" s="82"/>
      <c r="AD16" s="239"/>
    </row>
    <row r="17" spans="1:20" x14ac:dyDescent="0.25">
      <c r="A17" t="s">
        <v>317</v>
      </c>
      <c r="B17" s="115">
        <v>26216.295020664049</v>
      </c>
      <c r="C17" s="115">
        <v>462450.77411040105</v>
      </c>
      <c r="D17" s="115">
        <f t="shared" si="0"/>
        <v>488667.0691310651</v>
      </c>
      <c r="E17" s="115">
        <v>-160428.78802700408</v>
      </c>
      <c r="F17" s="115">
        <f t="shared" si="1"/>
        <v>328238.28110406105</v>
      </c>
      <c r="G17" s="115">
        <v>1280087.2829906894</v>
      </c>
      <c r="H17" s="61">
        <f t="shared" si="2"/>
        <v>0.25641867196523699</v>
      </c>
      <c r="I17" s="115">
        <f t="shared" si="3"/>
        <v>160428.78802700408</v>
      </c>
      <c r="J17" s="115">
        <f t="shared" si="4"/>
        <v>26216.295020664049</v>
      </c>
      <c r="K17" s="213">
        <f t="shared" si="6"/>
        <v>14.5</v>
      </c>
      <c r="L17">
        <v>14.5</v>
      </c>
      <c r="M17" s="115">
        <f t="shared" si="7"/>
        <v>160428.78802700408</v>
      </c>
      <c r="N17" s="326">
        <f t="shared" si="8"/>
        <v>0.67170124986675639</v>
      </c>
      <c r="O17" s="320">
        <f t="shared" si="9"/>
        <v>500000</v>
      </c>
    </row>
    <row r="18" spans="1:20" x14ac:dyDescent="0.25">
      <c r="C18" s="81"/>
      <c r="E18" s="81"/>
      <c r="F18" s="81"/>
    </row>
    <row r="19" spans="1:20" x14ac:dyDescent="0.25">
      <c r="C19" s="81"/>
      <c r="E19" s="81"/>
      <c r="F19" s="81"/>
    </row>
    <row r="20" spans="1:20" x14ac:dyDescent="0.25">
      <c r="B20" s="81"/>
      <c r="C20" s="81"/>
      <c r="D20" s="81"/>
      <c r="E20" s="81"/>
      <c r="F20" s="81"/>
      <c r="H20" s="81"/>
      <c r="J20" s="81"/>
      <c r="Q20" s="81"/>
      <c r="R20" s="81"/>
      <c r="S20" s="81"/>
      <c r="T20" s="81"/>
    </row>
    <row r="21" spans="1:20" x14ac:dyDescent="0.25">
      <c r="B21" s="81"/>
      <c r="C21" s="81"/>
      <c r="D21" s="213"/>
      <c r="E21" s="81"/>
      <c r="F21" s="61"/>
      <c r="G21" s="81"/>
      <c r="H21" s="81"/>
      <c r="I21" s="81"/>
      <c r="J21" s="81"/>
      <c r="Q21" s="81"/>
      <c r="R21" s="81"/>
      <c r="S21" s="81"/>
      <c r="T21" s="81"/>
    </row>
    <row r="22" spans="1:20" x14ac:dyDescent="0.25">
      <c r="B22" s="81"/>
      <c r="C22" s="81"/>
      <c r="D22" s="213"/>
      <c r="E22" s="81"/>
      <c r="F22" s="61"/>
      <c r="G22" s="81"/>
      <c r="H22" s="81"/>
      <c r="I22" s="81"/>
      <c r="J22" s="81"/>
      <c r="Q22" s="81"/>
      <c r="R22" s="81"/>
      <c r="S22" s="81"/>
      <c r="T22" s="81"/>
    </row>
    <row r="23" spans="1:20" x14ac:dyDescent="0.25">
      <c r="D23" s="213"/>
      <c r="E23" s="81"/>
      <c r="F23" s="81"/>
      <c r="G23" s="81"/>
      <c r="H23" s="61"/>
      <c r="I23" s="81"/>
      <c r="J23" s="81"/>
      <c r="Q23" s="81"/>
      <c r="R23" s="81"/>
      <c r="S23" s="81"/>
      <c r="T23" s="81"/>
    </row>
    <row r="24" spans="1:20" x14ac:dyDescent="0.25">
      <c r="D24" s="213"/>
      <c r="E24" s="81"/>
      <c r="F24" s="81"/>
      <c r="G24" s="81"/>
      <c r="H24" s="81"/>
      <c r="I24" s="81"/>
      <c r="J24" s="81"/>
      <c r="Q24" s="81"/>
      <c r="R24" s="81"/>
      <c r="S24" s="81"/>
      <c r="T24" s="81"/>
    </row>
    <row r="25" spans="1:20" x14ac:dyDescent="0.25">
      <c r="D25" s="213"/>
      <c r="E25" s="81"/>
      <c r="F25" s="81"/>
      <c r="G25" s="81"/>
      <c r="H25" s="81"/>
      <c r="I25" s="81"/>
      <c r="J25" s="81"/>
      <c r="Q25" s="81"/>
      <c r="R25" s="81"/>
      <c r="S25" s="81"/>
      <c r="T25" s="81"/>
    </row>
    <row r="26" spans="1:20" x14ac:dyDescent="0.25">
      <c r="D26" s="213"/>
      <c r="E26" s="81"/>
      <c r="F26" s="81"/>
      <c r="G26" s="81"/>
      <c r="H26" s="81"/>
      <c r="I26" s="81"/>
      <c r="J26" s="81"/>
      <c r="Q26" s="81"/>
      <c r="R26" s="81"/>
      <c r="S26" s="81"/>
      <c r="T26" s="81"/>
    </row>
    <row r="27" spans="1:20" x14ac:dyDescent="0.25">
      <c r="D27" s="213"/>
      <c r="E27" s="81"/>
      <c r="F27" s="81"/>
      <c r="G27" s="81"/>
      <c r="H27" s="81"/>
      <c r="I27" s="81"/>
      <c r="J27" s="81"/>
      <c r="Q27" s="81"/>
      <c r="R27" s="81"/>
      <c r="S27" s="81"/>
      <c r="T27" s="81"/>
    </row>
    <row r="28" spans="1:20" x14ac:dyDescent="0.25">
      <c r="D28" s="213"/>
      <c r="E28" s="81"/>
      <c r="F28" s="81"/>
      <c r="G28" s="81"/>
      <c r="H28" s="81"/>
      <c r="I28" s="81"/>
      <c r="J28" s="81"/>
      <c r="Q28" s="81"/>
      <c r="R28" s="81"/>
      <c r="S28" s="81"/>
      <c r="T28" s="81"/>
    </row>
    <row r="29" spans="1:20" x14ac:dyDescent="0.25">
      <c r="D29" s="213"/>
      <c r="E29" s="81"/>
      <c r="F29" s="81"/>
      <c r="G29" s="81"/>
      <c r="H29" s="81"/>
      <c r="I29" s="81"/>
      <c r="J29" s="81"/>
      <c r="P29" s="323"/>
      <c r="Q29" s="81"/>
      <c r="R29" s="81"/>
      <c r="S29" s="81"/>
      <c r="T29" s="81"/>
    </row>
    <row r="30" spans="1:20" x14ac:dyDescent="0.25">
      <c r="D30" s="213"/>
      <c r="E30" s="81"/>
      <c r="F30" s="81"/>
      <c r="G30" s="81"/>
      <c r="H30" s="81"/>
      <c r="I30" s="81"/>
      <c r="J30" s="81"/>
      <c r="Q30" s="81"/>
      <c r="R30" s="81"/>
      <c r="S30" s="81"/>
      <c r="T30" s="81"/>
    </row>
    <row r="31" spans="1:20" x14ac:dyDescent="0.25">
      <c r="D31" s="213"/>
      <c r="E31" s="81"/>
      <c r="F31" s="81"/>
      <c r="G31" s="81"/>
      <c r="H31" s="81"/>
      <c r="I31" s="81"/>
      <c r="J31" s="81"/>
      <c r="Q31" s="81"/>
      <c r="R31" s="81"/>
      <c r="S31" s="81"/>
      <c r="T31" s="81"/>
    </row>
    <row r="32" spans="1:20" x14ac:dyDescent="0.25">
      <c r="D32" s="213"/>
      <c r="E32" s="81"/>
      <c r="F32" s="81"/>
      <c r="G32" s="81"/>
      <c r="H32" s="81"/>
      <c r="I32" s="81"/>
      <c r="J32" s="81"/>
      <c r="Q32" s="81"/>
      <c r="R32" s="81"/>
      <c r="S32" s="81"/>
      <c r="T32" s="81"/>
    </row>
    <row r="33" spans="2:43" x14ac:dyDescent="0.25">
      <c r="D33" s="328"/>
      <c r="E33" s="81"/>
      <c r="F33" s="81"/>
      <c r="G33" s="81"/>
      <c r="H33" s="81"/>
      <c r="I33" s="81"/>
      <c r="J33" s="81"/>
      <c r="Q33" s="81"/>
      <c r="R33" s="81"/>
      <c r="S33" s="81"/>
      <c r="T33" s="81"/>
    </row>
    <row r="34" spans="2:43" x14ac:dyDescent="0.25">
      <c r="D34" s="328"/>
      <c r="E34" s="81"/>
      <c r="F34" s="81"/>
      <c r="G34" s="81"/>
      <c r="H34" s="81"/>
      <c r="I34" s="81"/>
      <c r="J34" s="81"/>
      <c r="Q34" s="81"/>
      <c r="R34" s="81"/>
      <c r="S34" s="81"/>
      <c r="T34" s="81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328"/>
      <c r="AM34" s="328"/>
      <c r="AN34" s="328"/>
      <c r="AO34" s="328"/>
      <c r="AP34" s="328"/>
      <c r="AQ34" s="328"/>
    </row>
    <row r="35" spans="2:43" x14ac:dyDescent="0.25">
      <c r="D35" s="328"/>
      <c r="E35" s="81"/>
      <c r="F35" s="81"/>
      <c r="G35" s="81"/>
      <c r="H35" s="81"/>
      <c r="I35" s="81"/>
      <c r="J35" s="81"/>
    </row>
    <row r="36" spans="2:43" x14ac:dyDescent="0.25">
      <c r="D36" s="328"/>
      <c r="E36" s="81"/>
      <c r="F36" s="81"/>
      <c r="G36" s="81"/>
      <c r="H36" s="81"/>
      <c r="I36" s="81"/>
      <c r="Q36" s="213"/>
      <c r="R36" s="213"/>
      <c r="S36" s="213"/>
      <c r="T36" s="213"/>
    </row>
    <row r="37" spans="2:43" x14ac:dyDescent="0.25">
      <c r="D37" s="328"/>
      <c r="E37" s="81"/>
      <c r="F37" s="81"/>
      <c r="G37" s="81"/>
      <c r="H37" s="81"/>
      <c r="I37" s="81"/>
      <c r="Q37" s="213"/>
      <c r="R37" s="213"/>
      <c r="S37" s="213"/>
      <c r="T37" s="213"/>
    </row>
    <row r="38" spans="2:43" x14ac:dyDescent="0.25">
      <c r="D38" s="328"/>
      <c r="E38" s="81"/>
      <c r="F38" s="81"/>
      <c r="G38" s="81"/>
      <c r="H38" s="81"/>
      <c r="I38" s="81"/>
      <c r="L38" s="81"/>
      <c r="M38" s="81"/>
      <c r="N38" s="81"/>
      <c r="O38" s="81"/>
      <c r="Q38" s="213"/>
      <c r="R38" s="213"/>
      <c r="S38" s="213"/>
      <c r="T38" s="213"/>
    </row>
    <row r="39" spans="2:43" x14ac:dyDescent="0.25">
      <c r="L39" s="81"/>
      <c r="M39" s="81"/>
      <c r="N39" s="81"/>
      <c r="O39" s="81"/>
      <c r="Q39" s="213"/>
      <c r="R39" s="213"/>
      <c r="S39" s="213"/>
      <c r="T39" s="213"/>
    </row>
    <row r="40" spans="2:43" x14ac:dyDescent="0.25">
      <c r="L40" s="81"/>
      <c r="M40" s="81"/>
      <c r="N40" s="81"/>
      <c r="O40" s="81"/>
      <c r="Q40" s="213"/>
      <c r="R40" s="213"/>
      <c r="S40" s="213"/>
      <c r="T40" s="213"/>
    </row>
    <row r="41" spans="2:43" x14ac:dyDescent="0.25">
      <c r="L41" s="81"/>
      <c r="M41" s="81"/>
      <c r="N41" s="81"/>
      <c r="O41" s="81"/>
      <c r="Q41" s="213"/>
      <c r="R41" s="213"/>
      <c r="S41" s="213"/>
      <c r="T41" s="213"/>
    </row>
    <row r="42" spans="2:43" x14ac:dyDescent="0.25">
      <c r="L42" s="81"/>
      <c r="M42" s="81"/>
      <c r="N42" s="81"/>
      <c r="O42" s="81"/>
      <c r="Q42" s="213"/>
      <c r="R42" s="213"/>
      <c r="S42" s="213"/>
      <c r="T42" s="213"/>
    </row>
    <row r="43" spans="2:43" x14ac:dyDescent="0.25">
      <c r="L43" s="81"/>
      <c r="M43" s="81"/>
      <c r="N43" s="81"/>
      <c r="O43" s="81"/>
      <c r="Q43" s="213"/>
      <c r="R43" s="213"/>
      <c r="S43" s="213"/>
      <c r="T43" s="213"/>
    </row>
    <row r="44" spans="2:43" x14ac:dyDescent="0.25">
      <c r="L44" s="81"/>
      <c r="M44" s="81"/>
      <c r="N44" s="81"/>
      <c r="O44" s="81"/>
      <c r="Q44" s="213"/>
      <c r="R44" s="213"/>
      <c r="S44" s="213"/>
      <c r="T44" s="213"/>
    </row>
    <row r="45" spans="2:43" x14ac:dyDescent="0.25">
      <c r="L45" s="81"/>
      <c r="M45" s="81"/>
      <c r="N45" s="81"/>
      <c r="O45" s="81"/>
      <c r="Q45" s="213"/>
      <c r="R45" s="213"/>
      <c r="S45" s="213"/>
      <c r="T45" s="213"/>
    </row>
    <row r="46" spans="2:43" x14ac:dyDescent="0.25">
      <c r="L46" s="81"/>
      <c r="M46" s="81"/>
      <c r="N46" s="81"/>
      <c r="O46" s="81"/>
      <c r="Q46" s="213"/>
      <c r="R46" s="213"/>
      <c r="S46" s="213"/>
      <c r="T46" s="213"/>
    </row>
    <row r="47" spans="2:43" x14ac:dyDescent="0.25">
      <c r="L47" s="81"/>
      <c r="M47" s="81"/>
      <c r="N47" s="81"/>
      <c r="O47" s="81"/>
      <c r="Q47" s="213"/>
      <c r="R47" s="213"/>
      <c r="S47" s="213"/>
      <c r="T47" s="213"/>
    </row>
    <row r="48" spans="2:43" x14ac:dyDescent="0.25">
      <c r="B48" s="81"/>
      <c r="C48" s="81"/>
      <c r="L48" s="81"/>
      <c r="M48" s="81"/>
      <c r="N48" s="81"/>
      <c r="O48" s="81"/>
      <c r="Q48" s="213"/>
      <c r="R48" s="213"/>
      <c r="S48" s="213"/>
      <c r="T48" s="213"/>
    </row>
    <row r="49" spans="12:20" x14ac:dyDescent="0.25">
      <c r="L49" s="81"/>
      <c r="M49" s="81"/>
      <c r="N49" s="81"/>
      <c r="O49" s="81"/>
      <c r="Q49" s="213"/>
      <c r="R49" s="213"/>
      <c r="S49" s="213"/>
      <c r="T49" s="213"/>
    </row>
    <row r="50" spans="12:20" x14ac:dyDescent="0.25">
      <c r="L50" s="81"/>
      <c r="M50" s="81"/>
      <c r="N50" s="81"/>
      <c r="O50" s="81"/>
      <c r="Q50" s="213"/>
      <c r="R50" s="213"/>
      <c r="S50" s="213"/>
      <c r="T50" s="213"/>
    </row>
    <row r="51" spans="12:20" x14ac:dyDescent="0.25">
      <c r="L51" s="81"/>
      <c r="M51" s="81"/>
      <c r="N51" s="81"/>
      <c r="O51" s="81"/>
      <c r="Q51" s="213"/>
      <c r="R51" s="213"/>
      <c r="S51" s="213"/>
      <c r="T51" s="213"/>
    </row>
  </sheetData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I1" zoomScale="70" zoomScaleNormal="70" workbookViewId="0">
      <selection activeCell="Q46" sqref="Q46"/>
    </sheetView>
  </sheetViews>
  <sheetFormatPr baseColWidth="10" defaultRowHeight="15" x14ac:dyDescent="0.25"/>
  <cols>
    <col min="3" max="3" width="48.140625" customWidth="1"/>
    <col min="7" max="7" width="13.7109375" customWidth="1"/>
  </cols>
  <sheetData>
    <row r="1" spans="1:10" ht="45" x14ac:dyDescent="0.25">
      <c r="A1" s="240" t="s">
        <v>423</v>
      </c>
      <c r="B1" s="240" t="s">
        <v>424</v>
      </c>
      <c r="C1" s="240" t="s">
        <v>425</v>
      </c>
      <c r="D1" s="329" t="s">
        <v>426</v>
      </c>
      <c r="E1" s="330" t="s">
        <v>427</v>
      </c>
      <c r="F1" s="331" t="s">
        <v>428</v>
      </c>
      <c r="G1" s="331" t="s">
        <v>429</v>
      </c>
      <c r="H1" s="331"/>
    </row>
    <row r="2" spans="1:10" ht="15.75" x14ac:dyDescent="0.25">
      <c r="A2">
        <v>2019</v>
      </c>
      <c r="B2" t="s">
        <v>430</v>
      </c>
      <c r="C2" s="332" t="s">
        <v>246</v>
      </c>
      <c r="D2" s="333">
        <v>437.25307804825536</v>
      </c>
      <c r="E2" s="334">
        <v>2.1770879392550349</v>
      </c>
      <c r="F2" s="332">
        <v>5</v>
      </c>
      <c r="G2" s="335">
        <v>7.9639649400860629E-2</v>
      </c>
      <c r="H2" s="81"/>
      <c r="J2" s="113" t="s">
        <v>539</v>
      </c>
    </row>
    <row r="3" spans="1:10" x14ac:dyDescent="0.25">
      <c r="A3">
        <v>2019</v>
      </c>
      <c r="B3" t="s">
        <v>431</v>
      </c>
      <c r="C3" s="332" t="s">
        <v>432</v>
      </c>
      <c r="D3" s="333">
        <v>268.59174462126231</v>
      </c>
      <c r="E3" s="334">
        <v>2.13059644855083</v>
      </c>
      <c r="F3" s="332">
        <v>5</v>
      </c>
      <c r="G3" s="335">
        <v>0.21726799761575272</v>
      </c>
      <c r="H3" s="81"/>
    </row>
    <row r="4" spans="1:10" x14ac:dyDescent="0.25">
      <c r="A4">
        <v>2019</v>
      </c>
      <c r="B4" t="s">
        <v>433</v>
      </c>
      <c r="C4" s="332" t="s">
        <v>238</v>
      </c>
      <c r="D4" s="333">
        <v>191.42993323580365</v>
      </c>
      <c r="E4" s="334">
        <v>2.1265447931975121</v>
      </c>
      <c r="F4" s="332">
        <v>5</v>
      </c>
      <c r="G4" s="335">
        <v>9.6715041653521461E-2</v>
      </c>
      <c r="H4" s="81"/>
    </row>
    <row r="5" spans="1:10" x14ac:dyDescent="0.25">
      <c r="A5">
        <v>2019</v>
      </c>
      <c r="B5" t="s">
        <v>434</v>
      </c>
      <c r="C5" s="332" t="s">
        <v>435</v>
      </c>
      <c r="D5" s="333">
        <v>124.82912440238567</v>
      </c>
      <c r="E5" s="334">
        <v>1.9296346988051869</v>
      </c>
      <c r="F5" s="332">
        <v>5</v>
      </c>
      <c r="G5" s="335">
        <v>9.0357085557879815E-3</v>
      </c>
      <c r="H5" s="81"/>
    </row>
    <row r="6" spans="1:10" x14ac:dyDescent="0.25">
      <c r="A6">
        <v>2019</v>
      </c>
      <c r="B6" t="s">
        <v>436</v>
      </c>
      <c r="C6" s="332" t="s">
        <v>437</v>
      </c>
      <c r="D6" s="333">
        <v>179.54776525339869</v>
      </c>
      <c r="E6" s="334">
        <v>1.5327960393123661</v>
      </c>
      <c r="F6" s="332">
        <v>5</v>
      </c>
      <c r="G6" s="335">
        <v>-0.11273839212381528</v>
      </c>
      <c r="H6" s="81"/>
    </row>
    <row r="7" spans="1:10" x14ac:dyDescent="0.25">
      <c r="A7">
        <v>2019</v>
      </c>
      <c r="B7" t="s">
        <v>438</v>
      </c>
      <c r="C7" s="332" t="s">
        <v>439</v>
      </c>
      <c r="D7" s="333">
        <v>104.67694551143799</v>
      </c>
      <c r="E7" s="334">
        <v>1.44683929046427</v>
      </c>
      <c r="F7" s="332">
        <v>5</v>
      </c>
      <c r="G7" s="335">
        <v>8.2287405875839922E-2</v>
      </c>
      <c r="H7" s="81"/>
    </row>
    <row r="8" spans="1:10" x14ac:dyDescent="0.25">
      <c r="A8">
        <v>2019</v>
      </c>
      <c r="B8" t="s">
        <v>440</v>
      </c>
      <c r="C8" s="332" t="s">
        <v>441</v>
      </c>
      <c r="D8" s="333">
        <v>490.069206722866</v>
      </c>
      <c r="E8" s="334">
        <v>1.4192210942653689</v>
      </c>
      <c r="F8" s="332">
        <v>5</v>
      </c>
      <c r="G8" s="335">
        <v>-8.8141113857490982E-4</v>
      </c>
      <c r="H8" s="81"/>
    </row>
    <row r="9" spans="1:10" x14ac:dyDescent="0.25">
      <c r="A9">
        <v>2019</v>
      </c>
      <c r="B9" t="s">
        <v>442</v>
      </c>
      <c r="C9" s="332" t="s">
        <v>443</v>
      </c>
      <c r="D9" s="333">
        <v>302.79558273040533</v>
      </c>
      <c r="E9" s="334">
        <v>1.3229311003920809</v>
      </c>
      <c r="F9" s="332">
        <v>5</v>
      </c>
      <c r="G9" s="335">
        <v>7.6271220995608693E-2</v>
      </c>
      <c r="H9" s="81"/>
    </row>
    <row r="10" spans="1:10" x14ac:dyDescent="0.25">
      <c r="A10">
        <v>2019</v>
      </c>
      <c r="B10" t="s">
        <v>444</v>
      </c>
      <c r="C10" s="332" t="s">
        <v>242</v>
      </c>
      <c r="D10" s="333">
        <v>556.20320584690808</v>
      </c>
      <c r="E10" s="334">
        <v>1.2425641268203449</v>
      </c>
      <c r="F10" s="332">
        <v>5</v>
      </c>
      <c r="G10" s="335">
        <v>0.40265420672572266</v>
      </c>
      <c r="H10" s="81"/>
    </row>
    <row r="11" spans="1:10" x14ac:dyDescent="0.25">
      <c r="A11">
        <v>2019</v>
      </c>
      <c r="B11" t="s">
        <v>445</v>
      </c>
      <c r="C11" s="332" t="s">
        <v>446</v>
      </c>
      <c r="D11" s="333">
        <v>146.04279775296735</v>
      </c>
      <c r="E11" s="334">
        <v>1.1961391603243481</v>
      </c>
      <c r="F11" s="332">
        <v>5</v>
      </c>
      <c r="G11" s="335">
        <v>9.8667974390430901E-2</v>
      </c>
      <c r="H11" s="81"/>
    </row>
    <row r="12" spans="1:10" x14ac:dyDescent="0.25">
      <c r="A12">
        <v>2019</v>
      </c>
      <c r="B12" t="s">
        <v>447</v>
      </c>
      <c r="C12" s="332" t="s">
        <v>239</v>
      </c>
      <c r="D12" s="333">
        <v>314.13917207696034</v>
      </c>
      <c r="E12" s="334">
        <v>1.083690734379521</v>
      </c>
      <c r="F12" s="332">
        <v>5</v>
      </c>
      <c r="G12" s="335">
        <v>6.0311522641302039E-2</v>
      </c>
      <c r="H12" s="81"/>
    </row>
    <row r="13" spans="1:10" x14ac:dyDescent="0.25">
      <c r="A13">
        <v>2019</v>
      </c>
      <c r="B13" t="s">
        <v>448</v>
      </c>
      <c r="C13" s="332" t="s">
        <v>449</v>
      </c>
      <c r="D13" s="333">
        <v>350.98658943091129</v>
      </c>
      <c r="E13" s="334">
        <v>1.0413917610242811</v>
      </c>
      <c r="F13" s="332">
        <v>5</v>
      </c>
      <c r="G13" s="335">
        <v>0.18259451759931583</v>
      </c>
      <c r="H13" s="81"/>
    </row>
    <row r="14" spans="1:10" x14ac:dyDescent="0.25">
      <c r="A14">
        <v>2019</v>
      </c>
      <c r="B14" t="s">
        <v>450</v>
      </c>
      <c r="C14" s="332" t="s">
        <v>451</v>
      </c>
      <c r="D14" s="333">
        <v>513.34005935704829</v>
      </c>
      <c r="E14" s="334">
        <v>0.98938146001859473</v>
      </c>
      <c r="F14" s="332">
        <v>5</v>
      </c>
      <c r="G14" s="335">
        <v>0.13746326289750929</v>
      </c>
      <c r="H14" s="81"/>
    </row>
    <row r="15" spans="1:10" x14ac:dyDescent="0.25">
      <c r="A15">
        <v>2019</v>
      </c>
      <c r="B15" t="s">
        <v>452</v>
      </c>
      <c r="C15" s="332" t="s">
        <v>314</v>
      </c>
      <c r="D15" s="333">
        <v>239.93568409376368</v>
      </c>
      <c r="E15" s="334">
        <v>0.97207989021117192</v>
      </c>
      <c r="F15" s="332">
        <v>5</v>
      </c>
      <c r="G15" s="335">
        <v>-4.4826836908414755E-3</v>
      </c>
      <c r="H15" s="81"/>
    </row>
    <row r="16" spans="1:10" x14ac:dyDescent="0.25">
      <c r="A16">
        <v>2019</v>
      </c>
      <c r="B16" t="s">
        <v>453</v>
      </c>
      <c r="C16" s="332" t="s">
        <v>331</v>
      </c>
      <c r="D16" s="333">
        <v>227.641642273842</v>
      </c>
      <c r="E16" s="334">
        <v>0.88962491916183073</v>
      </c>
      <c r="F16" s="332">
        <v>5</v>
      </c>
      <c r="G16" s="171">
        <v>-0.1752515698586368</v>
      </c>
      <c r="H16" s="81"/>
    </row>
    <row r="17" spans="1:8" x14ac:dyDescent="0.25">
      <c r="A17">
        <v>2019</v>
      </c>
      <c r="B17" t="s">
        <v>454</v>
      </c>
      <c r="C17" s="332" t="s">
        <v>455</v>
      </c>
      <c r="D17" s="333">
        <v>73.017551387271652</v>
      </c>
      <c r="E17" s="334">
        <v>0.84807182121249602</v>
      </c>
      <c r="F17" s="332">
        <v>5</v>
      </c>
      <c r="G17" s="335">
        <v>0.17834806062099287</v>
      </c>
      <c r="H17" s="81"/>
    </row>
    <row r="18" spans="1:8" x14ac:dyDescent="0.25">
      <c r="A18">
        <v>2019</v>
      </c>
      <c r="B18" t="s">
        <v>456</v>
      </c>
      <c r="C18" s="332" t="s">
        <v>373</v>
      </c>
      <c r="D18" s="333">
        <v>834.6645442755796</v>
      </c>
      <c r="E18" s="334">
        <v>0.83804029456788909</v>
      </c>
      <c r="F18" s="332">
        <v>5</v>
      </c>
      <c r="G18" s="335">
        <v>0.24016987890389974</v>
      </c>
      <c r="H18" s="81"/>
    </row>
    <row r="19" spans="1:8" x14ac:dyDescent="0.25">
      <c r="A19">
        <v>2019</v>
      </c>
      <c r="B19" t="s">
        <v>457</v>
      </c>
      <c r="C19" s="332" t="s">
        <v>336</v>
      </c>
      <c r="D19" s="333">
        <v>175.28360524332768</v>
      </c>
      <c r="E19" s="334">
        <v>0.78494540404721191</v>
      </c>
      <c r="F19" s="332">
        <v>5</v>
      </c>
      <c r="G19" s="171">
        <v>-0.15569759993524526</v>
      </c>
      <c r="H19" s="81"/>
    </row>
    <row r="20" spans="1:8" x14ac:dyDescent="0.25">
      <c r="A20">
        <v>2019</v>
      </c>
      <c r="B20" t="s">
        <v>458</v>
      </c>
      <c r="C20" s="332" t="s">
        <v>232</v>
      </c>
      <c r="D20" s="333">
        <v>432.78590661459901</v>
      </c>
      <c r="E20" s="334">
        <v>0.77676782473157269</v>
      </c>
      <c r="F20" s="332">
        <v>5</v>
      </c>
      <c r="G20" s="335">
        <v>-0.13978209632043354</v>
      </c>
      <c r="H20" s="81"/>
    </row>
    <row r="21" spans="1:8" x14ac:dyDescent="0.25">
      <c r="A21">
        <v>2019</v>
      </c>
      <c r="B21" t="s">
        <v>459</v>
      </c>
      <c r="C21" s="332" t="s">
        <v>460</v>
      </c>
      <c r="D21" s="333">
        <v>91.525488738677652</v>
      </c>
      <c r="E21" s="334">
        <v>0.76150866383355131</v>
      </c>
      <c r="F21" s="332">
        <v>5</v>
      </c>
      <c r="G21" s="335">
        <v>0.22181345022018842</v>
      </c>
      <c r="H21" s="81"/>
    </row>
    <row r="22" spans="1:8" x14ac:dyDescent="0.25">
      <c r="A22">
        <v>2019</v>
      </c>
      <c r="B22" t="s">
        <v>461</v>
      </c>
      <c r="C22" s="332" t="s">
        <v>236</v>
      </c>
      <c r="D22" s="333">
        <v>391.87775071222103</v>
      </c>
      <c r="E22" s="334">
        <v>0.74694141737923536</v>
      </c>
      <c r="F22" s="332">
        <v>5</v>
      </c>
      <c r="G22" s="335">
        <v>-4.1186543490999629E-2</v>
      </c>
      <c r="H22" s="81"/>
    </row>
    <row r="23" spans="1:8" x14ac:dyDescent="0.25">
      <c r="A23">
        <v>2019</v>
      </c>
      <c r="B23" t="s">
        <v>462</v>
      </c>
      <c r="C23" s="332" t="s">
        <v>463</v>
      </c>
      <c r="D23" s="333">
        <v>221.261912987703</v>
      </c>
      <c r="E23" s="334">
        <v>0.72307335005566131</v>
      </c>
      <c r="F23" s="332">
        <v>5</v>
      </c>
      <c r="G23" s="335">
        <v>9.3212170598089825E-2</v>
      </c>
      <c r="H23" s="81"/>
    </row>
    <row r="24" spans="1:8" x14ac:dyDescent="0.25">
      <c r="A24">
        <v>2019</v>
      </c>
      <c r="B24" t="s">
        <v>464</v>
      </c>
      <c r="C24" s="332" t="s">
        <v>465</v>
      </c>
      <c r="D24" s="333">
        <v>48.189242856464659</v>
      </c>
      <c r="E24" s="334">
        <v>0.7157170531567455</v>
      </c>
      <c r="F24" s="332">
        <v>5</v>
      </c>
      <c r="G24" s="335">
        <v>-0.14064869581676367</v>
      </c>
      <c r="H24" s="81"/>
    </row>
    <row r="25" spans="1:8" x14ac:dyDescent="0.25">
      <c r="A25">
        <v>2019</v>
      </c>
      <c r="B25" t="s">
        <v>466</v>
      </c>
      <c r="C25" s="332" t="s">
        <v>381</v>
      </c>
      <c r="D25" s="333">
        <v>543.92496801346635</v>
      </c>
      <c r="E25" s="334">
        <v>0.70197458731915641</v>
      </c>
      <c r="F25" s="332">
        <v>5</v>
      </c>
      <c r="G25" s="335">
        <v>-7.6062517298749136E-3</v>
      </c>
      <c r="H25" s="81"/>
    </row>
    <row r="26" spans="1:8" x14ac:dyDescent="0.25">
      <c r="A26">
        <v>2019</v>
      </c>
      <c r="B26" t="s">
        <v>467</v>
      </c>
      <c r="C26" s="332" t="s">
        <v>468</v>
      </c>
      <c r="D26" s="333">
        <v>204.25233415767298</v>
      </c>
      <c r="E26" s="334">
        <v>0.69346019636014233</v>
      </c>
      <c r="F26" s="332">
        <v>5</v>
      </c>
      <c r="G26" s="335">
        <v>5.706953313129251E-2</v>
      </c>
      <c r="H26" s="81"/>
    </row>
    <row r="27" spans="1:8" x14ac:dyDescent="0.25">
      <c r="A27">
        <v>2019</v>
      </c>
      <c r="B27" t="s">
        <v>469</v>
      </c>
      <c r="C27" s="332" t="s">
        <v>470</v>
      </c>
      <c r="D27" s="333">
        <v>121.94766106322099</v>
      </c>
      <c r="E27" s="334">
        <v>0.65467946414364919</v>
      </c>
      <c r="F27" s="332">
        <v>5</v>
      </c>
      <c r="G27" s="335">
        <v>-3.4900570843258504E-2</v>
      </c>
      <c r="H27" s="81"/>
    </row>
    <row r="28" spans="1:8" x14ac:dyDescent="0.25">
      <c r="A28">
        <v>2019</v>
      </c>
      <c r="B28" t="s">
        <v>471</v>
      </c>
      <c r="C28" s="332" t="s">
        <v>234</v>
      </c>
      <c r="D28" s="333">
        <v>452.27462153988733</v>
      </c>
      <c r="E28" s="334">
        <v>0.64551160306525912</v>
      </c>
      <c r="F28" s="332">
        <v>5</v>
      </c>
      <c r="G28" s="335">
        <v>-7.7764866182906634E-3</v>
      </c>
      <c r="H28" s="81"/>
    </row>
    <row r="29" spans="1:8" x14ac:dyDescent="0.25">
      <c r="A29">
        <v>2019</v>
      </c>
      <c r="B29" t="s">
        <v>472</v>
      </c>
      <c r="C29" s="332" t="s">
        <v>473</v>
      </c>
      <c r="D29" s="333">
        <v>27.530875890680665</v>
      </c>
      <c r="E29" s="334">
        <v>0.64463174877647489</v>
      </c>
      <c r="F29" s="332">
        <v>5</v>
      </c>
      <c r="G29" s="335">
        <v>5.981950088921173E-2</v>
      </c>
      <c r="H29" s="81"/>
    </row>
    <row r="30" spans="1:8" x14ac:dyDescent="0.25">
      <c r="A30">
        <v>2019</v>
      </c>
      <c r="B30" t="s">
        <v>474</v>
      </c>
      <c r="C30" s="332" t="s">
        <v>329</v>
      </c>
      <c r="D30" s="333">
        <v>166.08576740550737</v>
      </c>
      <c r="E30" s="334">
        <v>0.63570360685307925</v>
      </c>
      <c r="F30" s="332">
        <v>5</v>
      </c>
      <c r="G30" s="335">
        <v>0.39232051168405596</v>
      </c>
      <c r="H30" s="81"/>
    </row>
    <row r="31" spans="1:8" x14ac:dyDescent="0.25">
      <c r="A31">
        <v>2019</v>
      </c>
      <c r="B31" t="s">
        <v>475</v>
      </c>
      <c r="C31" s="332" t="s">
        <v>476</v>
      </c>
      <c r="D31" s="333">
        <v>96.856087480278674</v>
      </c>
      <c r="E31" s="334">
        <v>0.63461576987420532</v>
      </c>
      <c r="F31" s="332">
        <v>5</v>
      </c>
      <c r="G31" s="335">
        <v>9.828881781805425E-2</v>
      </c>
      <c r="H31" s="81"/>
    </row>
    <row r="32" spans="1:8" x14ac:dyDescent="0.25">
      <c r="A32">
        <v>2019</v>
      </c>
      <c r="B32" t="s">
        <v>477</v>
      </c>
      <c r="C32" s="332" t="s">
        <v>478</v>
      </c>
      <c r="D32" s="333">
        <v>118.45998023026134</v>
      </c>
      <c r="E32" s="334">
        <v>0.62271212490999861</v>
      </c>
      <c r="F32" s="332">
        <v>5</v>
      </c>
      <c r="G32" s="335">
        <v>-0.10705791371611706</v>
      </c>
      <c r="H32" s="81"/>
    </row>
    <row r="33" spans="1:8" x14ac:dyDescent="0.25">
      <c r="A33">
        <v>2019</v>
      </c>
      <c r="B33" t="s">
        <v>479</v>
      </c>
      <c r="C33" s="332" t="s">
        <v>325</v>
      </c>
      <c r="D33" s="333">
        <v>422.06067000021665</v>
      </c>
      <c r="E33" s="334">
        <v>0.60687055285810565</v>
      </c>
      <c r="F33" s="332">
        <v>5</v>
      </c>
      <c r="G33" s="335">
        <v>0.25324245067918649</v>
      </c>
      <c r="H33" s="81"/>
    </row>
    <row r="34" spans="1:8" x14ac:dyDescent="0.25">
      <c r="A34">
        <v>2019</v>
      </c>
      <c r="B34" t="s">
        <v>480</v>
      </c>
      <c r="C34" s="332" t="s">
        <v>481</v>
      </c>
      <c r="D34" s="333">
        <v>105.18453678294166</v>
      </c>
      <c r="E34" s="334">
        <v>0.58112797284485518</v>
      </c>
      <c r="F34" s="332">
        <v>5</v>
      </c>
      <c r="G34" s="335">
        <v>6.970349269480268E-2</v>
      </c>
      <c r="H34" s="81"/>
    </row>
    <row r="35" spans="1:8" x14ac:dyDescent="0.25">
      <c r="A35">
        <v>2019</v>
      </c>
      <c r="B35" t="s">
        <v>482</v>
      </c>
      <c r="C35" s="332" t="s">
        <v>316</v>
      </c>
      <c r="D35" s="333">
        <v>373.30497898831266</v>
      </c>
      <c r="E35" s="334">
        <v>0.56831753608980651</v>
      </c>
      <c r="F35" s="332">
        <v>5</v>
      </c>
      <c r="G35" s="335">
        <v>-1.8766641040123214E-2</v>
      </c>
      <c r="H35" s="81"/>
    </row>
    <row r="36" spans="1:8" x14ac:dyDescent="0.25">
      <c r="A36">
        <v>2019</v>
      </c>
      <c r="B36" t="s">
        <v>483</v>
      </c>
      <c r="C36" s="336" t="s">
        <v>240</v>
      </c>
      <c r="D36" s="337">
        <v>687.51504792606704</v>
      </c>
      <c r="E36" s="338">
        <v>0.50764571481289478</v>
      </c>
      <c r="F36" s="336">
        <v>4</v>
      </c>
      <c r="G36" s="335">
        <v>0.16470352947332953</v>
      </c>
      <c r="H36" s="81"/>
    </row>
    <row r="37" spans="1:8" x14ac:dyDescent="0.25">
      <c r="A37">
        <v>2019</v>
      </c>
      <c r="B37" t="s">
        <v>484</v>
      </c>
      <c r="C37" s="336" t="s">
        <v>257</v>
      </c>
      <c r="D37" s="337">
        <v>178.16026015615336</v>
      </c>
      <c r="E37" s="338">
        <v>0.48364467770096581</v>
      </c>
      <c r="F37" s="336">
        <v>4</v>
      </c>
      <c r="G37" s="171">
        <v>-0.21963916509068829</v>
      </c>
      <c r="H37" s="81"/>
    </row>
    <row r="38" spans="1:8" x14ac:dyDescent="0.25">
      <c r="A38">
        <v>2019</v>
      </c>
      <c r="B38" t="s">
        <v>485</v>
      </c>
      <c r="C38" s="336" t="s">
        <v>244</v>
      </c>
      <c r="D38" s="337">
        <v>726.81850265843229</v>
      </c>
      <c r="E38" s="338">
        <v>0.47261026925379712</v>
      </c>
      <c r="F38" s="336">
        <v>4</v>
      </c>
      <c r="G38" s="335">
        <v>0.14289200890814649</v>
      </c>
      <c r="H38" s="81"/>
    </row>
    <row r="39" spans="1:8" x14ac:dyDescent="0.25">
      <c r="A39">
        <v>2019</v>
      </c>
      <c r="B39" t="s">
        <v>486</v>
      </c>
      <c r="C39" s="336" t="s">
        <v>487</v>
      </c>
      <c r="D39" s="337">
        <v>179.58686225718935</v>
      </c>
      <c r="E39" s="338">
        <v>0.46972286836316929</v>
      </c>
      <c r="F39" s="336">
        <v>4</v>
      </c>
      <c r="G39" s="171">
        <v>-0.17899288334191851</v>
      </c>
      <c r="H39" s="81"/>
    </row>
    <row r="40" spans="1:8" x14ac:dyDescent="0.25">
      <c r="A40">
        <v>2019</v>
      </c>
      <c r="B40" t="s">
        <v>488</v>
      </c>
      <c r="C40" s="336" t="s">
        <v>337</v>
      </c>
      <c r="D40" s="337">
        <v>43.570427482496996</v>
      </c>
      <c r="E40" s="338">
        <v>0.46243359315874699</v>
      </c>
      <c r="F40" s="336">
        <v>4</v>
      </c>
      <c r="G40" s="335">
        <v>-0.13786738844533233</v>
      </c>
      <c r="H40" s="81"/>
    </row>
    <row r="41" spans="1:8" x14ac:dyDescent="0.25">
      <c r="A41">
        <v>2019</v>
      </c>
      <c r="B41" t="s">
        <v>489</v>
      </c>
      <c r="C41" s="336" t="s">
        <v>243</v>
      </c>
      <c r="D41" s="337">
        <v>634.31110648520701</v>
      </c>
      <c r="E41" s="338">
        <v>0.42567136997564181</v>
      </c>
      <c r="F41" s="336">
        <v>4</v>
      </c>
      <c r="G41" s="335">
        <v>0.22696300847296777</v>
      </c>
      <c r="H41" s="81"/>
    </row>
    <row r="42" spans="1:8" x14ac:dyDescent="0.25">
      <c r="A42">
        <v>2019</v>
      </c>
      <c r="B42" t="s">
        <v>490</v>
      </c>
      <c r="C42" s="336" t="s">
        <v>491</v>
      </c>
      <c r="D42" s="337">
        <v>208.04706381313267</v>
      </c>
      <c r="E42" s="338">
        <v>0.38720621430908447</v>
      </c>
      <c r="F42" s="336">
        <v>4</v>
      </c>
      <c r="G42" s="335">
        <v>1.0943013632036466E-2</v>
      </c>
      <c r="H42" s="81"/>
    </row>
    <row r="43" spans="1:8" x14ac:dyDescent="0.25">
      <c r="A43">
        <v>2019</v>
      </c>
      <c r="B43" t="s">
        <v>492</v>
      </c>
      <c r="C43" s="336" t="s">
        <v>384</v>
      </c>
      <c r="D43" s="337">
        <v>65.777485578168253</v>
      </c>
      <c r="E43" s="338">
        <v>0.38678804945645229</v>
      </c>
      <c r="F43" s="336">
        <v>4</v>
      </c>
      <c r="G43" s="335">
        <v>-6.5402374893275494E-2</v>
      </c>
      <c r="H43" s="81"/>
    </row>
    <row r="44" spans="1:8" x14ac:dyDescent="0.25">
      <c r="A44">
        <v>2019</v>
      </c>
      <c r="B44" t="s">
        <v>493</v>
      </c>
      <c r="C44" s="336" t="s">
        <v>245</v>
      </c>
      <c r="D44" s="337">
        <v>644.51680222207631</v>
      </c>
      <c r="E44" s="338">
        <v>0.37837980503093538</v>
      </c>
      <c r="F44" s="336">
        <v>4</v>
      </c>
      <c r="G44" s="335">
        <v>-7.3326311579529164E-3</v>
      </c>
      <c r="H44" s="81"/>
    </row>
    <row r="45" spans="1:8" x14ac:dyDescent="0.25">
      <c r="A45">
        <v>2019</v>
      </c>
      <c r="B45" t="s">
        <v>494</v>
      </c>
      <c r="C45" s="336" t="s">
        <v>376</v>
      </c>
      <c r="D45" s="337">
        <v>105.17959538042896</v>
      </c>
      <c r="E45" s="338">
        <v>0.33978987913063791</v>
      </c>
      <c r="F45" s="336">
        <v>4</v>
      </c>
      <c r="G45" s="335">
        <v>0.23857909048406492</v>
      </c>
      <c r="H45" s="81"/>
    </row>
    <row r="46" spans="1:8" x14ac:dyDescent="0.25">
      <c r="A46">
        <v>2019</v>
      </c>
      <c r="B46" t="s">
        <v>495</v>
      </c>
      <c r="C46" s="336" t="s">
        <v>496</v>
      </c>
      <c r="D46" s="337">
        <v>411.88034793278365</v>
      </c>
      <c r="E46" s="338">
        <v>0.32613700698248238</v>
      </c>
      <c r="F46" s="336">
        <v>4</v>
      </c>
      <c r="G46" s="171">
        <v>-0.24803145364575396</v>
      </c>
      <c r="H46" s="81"/>
    </row>
    <row r="47" spans="1:8" x14ac:dyDescent="0.25">
      <c r="A47">
        <v>2019</v>
      </c>
      <c r="B47" t="s">
        <v>497</v>
      </c>
      <c r="C47" s="336" t="s">
        <v>498</v>
      </c>
      <c r="D47" s="337">
        <v>304.999995002726</v>
      </c>
      <c r="E47" s="338">
        <v>0.30066510937427821</v>
      </c>
      <c r="F47" s="336">
        <v>4</v>
      </c>
      <c r="G47" s="335">
        <v>4.9662332780775691E-2</v>
      </c>
      <c r="H47" s="81"/>
    </row>
    <row r="48" spans="1:8" x14ac:dyDescent="0.25">
      <c r="A48">
        <v>2019</v>
      </c>
      <c r="B48" t="s">
        <v>499</v>
      </c>
      <c r="C48" s="336" t="s">
        <v>500</v>
      </c>
      <c r="D48" s="337">
        <v>28.753646982288668</v>
      </c>
      <c r="E48" s="338">
        <v>0.28737503708781198</v>
      </c>
      <c r="F48" s="336">
        <v>4</v>
      </c>
      <c r="G48" s="171">
        <v>-0.16793527475151687</v>
      </c>
      <c r="H48" s="81"/>
    </row>
    <row r="49" spans="1:8" x14ac:dyDescent="0.25">
      <c r="A49">
        <v>2019</v>
      </c>
      <c r="B49" t="s">
        <v>501</v>
      </c>
      <c r="C49" s="336" t="s">
        <v>502</v>
      </c>
      <c r="D49" s="337">
        <v>158.73677387470701</v>
      </c>
      <c r="E49" s="338">
        <v>0.25189277303860358</v>
      </c>
      <c r="F49" s="336">
        <v>4</v>
      </c>
      <c r="G49" s="335">
        <v>6.3584840578213855E-2</v>
      </c>
      <c r="H49" s="81"/>
    </row>
    <row r="50" spans="1:8" x14ac:dyDescent="0.25">
      <c r="A50">
        <v>2019</v>
      </c>
      <c r="B50" t="s">
        <v>503</v>
      </c>
      <c r="C50" s="336" t="s">
        <v>255</v>
      </c>
      <c r="D50" s="337">
        <v>449.96170928651208</v>
      </c>
      <c r="E50" s="338">
        <v>0.2209003122736089</v>
      </c>
      <c r="F50" s="336">
        <v>4</v>
      </c>
      <c r="G50" s="335">
        <v>0.14583111857106712</v>
      </c>
      <c r="H50" s="81"/>
    </row>
    <row r="51" spans="1:8" x14ac:dyDescent="0.25">
      <c r="A51">
        <v>2019</v>
      </c>
      <c r="B51" t="s">
        <v>504</v>
      </c>
      <c r="C51" s="336" t="s">
        <v>326</v>
      </c>
      <c r="D51" s="337">
        <v>201.91822754515832</v>
      </c>
      <c r="E51" s="338">
        <v>0.20585214221443299</v>
      </c>
      <c r="F51" s="336">
        <v>4</v>
      </c>
      <c r="G51" s="335">
        <v>0.2541593771577621</v>
      </c>
      <c r="H51" s="81"/>
    </row>
    <row r="52" spans="1:8" x14ac:dyDescent="0.25">
      <c r="A52">
        <v>2019</v>
      </c>
      <c r="B52" t="s">
        <v>505</v>
      </c>
      <c r="C52" s="336" t="s">
        <v>261</v>
      </c>
      <c r="D52" s="337">
        <v>284.31044840772864</v>
      </c>
      <c r="E52" s="338">
        <v>0.19051624036066889</v>
      </c>
      <c r="F52" s="336">
        <v>4</v>
      </c>
      <c r="G52" s="171">
        <v>-0.21337121119364591</v>
      </c>
      <c r="H52" s="81"/>
    </row>
    <row r="53" spans="1:8" x14ac:dyDescent="0.25">
      <c r="A53">
        <v>2019</v>
      </c>
      <c r="B53" t="s">
        <v>506</v>
      </c>
      <c r="C53" s="336" t="s">
        <v>310</v>
      </c>
      <c r="D53" s="337">
        <v>567.58959647572885</v>
      </c>
      <c r="E53" s="338">
        <v>0.17860355171478401</v>
      </c>
      <c r="F53" s="336">
        <v>4</v>
      </c>
      <c r="G53" s="335">
        <v>5.9444184094809949E-2</v>
      </c>
      <c r="H53" s="81"/>
    </row>
    <row r="54" spans="1:8" x14ac:dyDescent="0.25">
      <c r="A54">
        <v>2019</v>
      </c>
      <c r="B54" t="s">
        <v>507</v>
      </c>
      <c r="C54" s="336" t="s">
        <v>508</v>
      </c>
      <c r="D54" s="337">
        <v>190.77432922718302</v>
      </c>
      <c r="E54" s="338">
        <v>0.1718134308579802</v>
      </c>
      <c r="F54" s="336">
        <v>4</v>
      </c>
      <c r="G54" s="335">
        <v>-4.2592178262637094E-2</v>
      </c>
      <c r="H54" s="81"/>
    </row>
    <row r="55" spans="1:8" x14ac:dyDescent="0.25">
      <c r="A55">
        <v>2019</v>
      </c>
      <c r="B55" t="s">
        <v>509</v>
      </c>
      <c r="C55" s="336" t="s">
        <v>279</v>
      </c>
      <c r="D55" s="337">
        <v>49.660137492011998</v>
      </c>
      <c r="E55" s="338">
        <v>0.1682267112022898</v>
      </c>
      <c r="F55" s="336">
        <v>4</v>
      </c>
      <c r="G55" s="335">
        <v>0.13621853178946755</v>
      </c>
      <c r="H55" s="81"/>
    </row>
    <row r="56" spans="1:8" x14ac:dyDescent="0.25">
      <c r="A56">
        <v>2019</v>
      </c>
      <c r="B56" t="s">
        <v>510</v>
      </c>
      <c r="C56" s="119" t="s">
        <v>511</v>
      </c>
      <c r="D56" s="339">
        <v>283.86786072466799</v>
      </c>
      <c r="E56" s="340">
        <v>7.953237795190464E-2</v>
      </c>
      <c r="F56" s="119">
        <v>3</v>
      </c>
      <c r="G56" s="298">
        <v>6.1990546502181824E-2</v>
      </c>
      <c r="H56" s="81"/>
    </row>
    <row r="57" spans="1:8" x14ac:dyDescent="0.25">
      <c r="A57">
        <v>2019</v>
      </c>
      <c r="B57" t="s">
        <v>512</v>
      </c>
      <c r="C57" s="119" t="s">
        <v>378</v>
      </c>
      <c r="D57" s="339">
        <v>86.439566951445997</v>
      </c>
      <c r="E57" s="340">
        <v>5.4168858609474159E-2</v>
      </c>
      <c r="F57" s="119">
        <v>3</v>
      </c>
      <c r="G57" s="298">
        <v>0.21717142073190235</v>
      </c>
      <c r="H57" s="81"/>
    </row>
    <row r="58" spans="1:8" x14ac:dyDescent="0.25">
      <c r="A58">
        <v>2019</v>
      </c>
      <c r="B58" t="s">
        <v>513</v>
      </c>
      <c r="C58" s="119" t="s">
        <v>386</v>
      </c>
      <c r="D58" s="339">
        <v>359.73090101074365</v>
      </c>
      <c r="E58" s="340">
        <v>5.0139979521389502E-2</v>
      </c>
      <c r="F58" s="119">
        <v>3</v>
      </c>
      <c r="G58" s="298">
        <v>-9.8240945615491571E-2</v>
      </c>
      <c r="H58" s="81"/>
    </row>
    <row r="59" spans="1:8" x14ac:dyDescent="0.25">
      <c r="A59">
        <v>2019</v>
      </c>
      <c r="B59" t="s">
        <v>514</v>
      </c>
      <c r="C59" s="119" t="s">
        <v>515</v>
      </c>
      <c r="D59" s="339">
        <v>497.22695453866925</v>
      </c>
      <c r="E59" s="340">
        <v>2.418634498352204E-2</v>
      </c>
      <c r="F59" s="119">
        <v>3</v>
      </c>
      <c r="G59" s="298">
        <v>0.31494809709315552</v>
      </c>
      <c r="H59" s="81"/>
    </row>
    <row r="60" spans="1:8" x14ac:dyDescent="0.25">
      <c r="A60">
        <v>2019</v>
      </c>
      <c r="B60" t="s">
        <v>516</v>
      </c>
      <c r="C60" s="119" t="s">
        <v>517</v>
      </c>
      <c r="D60" s="339">
        <v>24.204407367065667</v>
      </c>
      <c r="E60" s="340">
        <v>-1.233979703746374E-2</v>
      </c>
      <c r="F60" s="119">
        <v>3</v>
      </c>
      <c r="G60" s="298">
        <v>-6.7101871640467062E-2</v>
      </c>
      <c r="H60" s="81"/>
    </row>
    <row r="61" spans="1:8" x14ac:dyDescent="0.25">
      <c r="A61">
        <v>2019</v>
      </c>
      <c r="B61" t="s">
        <v>518</v>
      </c>
      <c r="C61" s="119" t="s">
        <v>519</v>
      </c>
      <c r="D61" s="339">
        <v>217.67076685223969</v>
      </c>
      <c r="E61" s="340">
        <v>-8.6193921599841808E-2</v>
      </c>
      <c r="F61" s="119">
        <v>3</v>
      </c>
      <c r="G61" s="298">
        <v>0.10891607427793969</v>
      </c>
      <c r="H61" s="81"/>
    </row>
    <row r="62" spans="1:8" x14ac:dyDescent="0.25">
      <c r="A62">
        <v>2019</v>
      </c>
      <c r="B62" t="s">
        <v>520</v>
      </c>
      <c r="C62" s="119" t="s">
        <v>251</v>
      </c>
      <c r="D62" s="339">
        <v>180.34236572682335</v>
      </c>
      <c r="E62" s="340">
        <v>-0.12797956128399779</v>
      </c>
      <c r="F62" s="119">
        <v>3</v>
      </c>
      <c r="G62" s="298">
        <v>-6.0990592406117483E-2</v>
      </c>
      <c r="H62" s="81"/>
    </row>
    <row r="63" spans="1:8" x14ac:dyDescent="0.25">
      <c r="A63">
        <v>2019</v>
      </c>
      <c r="B63" t="s">
        <v>521</v>
      </c>
      <c r="C63" s="119" t="s">
        <v>522</v>
      </c>
      <c r="D63" s="339">
        <v>322.20784600442107</v>
      </c>
      <c r="E63" s="340">
        <v>-0.1893586163659523</v>
      </c>
      <c r="F63" s="119">
        <v>3</v>
      </c>
      <c r="G63" s="298">
        <v>9.8407181357997919E-2</v>
      </c>
      <c r="H63" s="81"/>
    </row>
    <row r="64" spans="1:8" x14ac:dyDescent="0.25">
      <c r="A64">
        <v>2019</v>
      </c>
      <c r="B64" t="s">
        <v>523</v>
      </c>
      <c r="C64" s="119" t="s">
        <v>311</v>
      </c>
      <c r="D64" s="339">
        <v>866.35763210561322</v>
      </c>
      <c r="E64" s="340">
        <v>-0.2068110057814575</v>
      </c>
      <c r="F64" s="119">
        <v>3</v>
      </c>
      <c r="G64" s="298">
        <v>-0.21045260084405301</v>
      </c>
      <c r="H64" s="81"/>
    </row>
    <row r="65" spans="1:8" x14ac:dyDescent="0.25">
      <c r="A65">
        <v>2019</v>
      </c>
      <c r="B65" t="s">
        <v>524</v>
      </c>
      <c r="C65" s="119" t="s">
        <v>256</v>
      </c>
      <c r="D65" s="339">
        <v>136.75497351893199</v>
      </c>
      <c r="E65" s="340">
        <v>-0.23217454678110949</v>
      </c>
      <c r="F65" s="119">
        <v>3</v>
      </c>
      <c r="G65" s="298">
        <v>3.7813709177674439E-2</v>
      </c>
      <c r="H65" s="81"/>
    </row>
    <row r="66" spans="1:8" x14ac:dyDescent="0.25">
      <c r="A66">
        <v>2019</v>
      </c>
      <c r="B66" t="s">
        <v>525</v>
      </c>
      <c r="C66" s="119" t="s">
        <v>317</v>
      </c>
      <c r="D66" s="339">
        <v>1280.0872829906893</v>
      </c>
      <c r="E66" s="340">
        <v>-0.24341658619893039</v>
      </c>
      <c r="F66" s="119">
        <v>3</v>
      </c>
      <c r="G66" s="298">
        <v>0.25641867196523693</v>
      </c>
      <c r="H66" s="81"/>
    </row>
    <row r="67" spans="1:8" x14ac:dyDescent="0.25">
      <c r="A67">
        <v>2019</v>
      </c>
      <c r="B67" t="s">
        <v>526</v>
      </c>
      <c r="C67" s="341" t="s">
        <v>527</v>
      </c>
      <c r="D67" s="342">
        <v>380.57375769503903</v>
      </c>
      <c r="E67" s="343">
        <v>-0.27122465147303848</v>
      </c>
      <c r="F67" s="341">
        <v>2</v>
      </c>
      <c r="G67" s="298">
        <v>-3.1444755390649663E-2</v>
      </c>
      <c r="H67" s="81"/>
    </row>
    <row r="68" spans="1:8" x14ac:dyDescent="0.25">
      <c r="A68">
        <v>2019</v>
      </c>
      <c r="B68" t="s">
        <v>528</v>
      </c>
      <c r="C68" s="341" t="s">
        <v>258</v>
      </c>
      <c r="D68" s="342">
        <v>231.84832349773404</v>
      </c>
      <c r="E68" s="343">
        <v>-0.31256861972256877</v>
      </c>
      <c r="F68" s="341">
        <v>2</v>
      </c>
      <c r="G68" s="298">
        <v>-0.24998089987315608</v>
      </c>
      <c r="H68" s="81"/>
    </row>
    <row r="69" spans="1:8" x14ac:dyDescent="0.25">
      <c r="A69">
        <v>2019</v>
      </c>
      <c r="B69" t="s">
        <v>529</v>
      </c>
      <c r="C69" s="341" t="s">
        <v>313</v>
      </c>
      <c r="D69" s="342">
        <v>419.495746423659</v>
      </c>
      <c r="E69" s="343">
        <v>-0.36245014125906572</v>
      </c>
      <c r="F69" s="341">
        <v>2</v>
      </c>
      <c r="G69" s="298">
        <v>-0.23832749369515596</v>
      </c>
      <c r="H69" s="81"/>
    </row>
    <row r="70" spans="1:8" x14ac:dyDescent="0.25">
      <c r="A70">
        <v>2019</v>
      </c>
      <c r="B70" t="s">
        <v>530</v>
      </c>
      <c r="C70" s="341" t="s">
        <v>260</v>
      </c>
      <c r="D70" s="342">
        <v>378.85841324578337</v>
      </c>
      <c r="E70" s="343">
        <v>-0.38955178868319251</v>
      </c>
      <c r="F70" s="341">
        <v>2</v>
      </c>
      <c r="G70" s="298">
        <v>5.2992684166287579E-2</v>
      </c>
      <c r="H70" s="81"/>
    </row>
    <row r="71" spans="1:8" x14ac:dyDescent="0.25">
      <c r="A71">
        <v>2019</v>
      </c>
      <c r="B71" t="s">
        <v>531</v>
      </c>
      <c r="C71" s="341" t="s">
        <v>387</v>
      </c>
      <c r="D71" s="342">
        <v>197.30999065332665</v>
      </c>
      <c r="E71" s="343">
        <v>-0.403273818645907</v>
      </c>
      <c r="F71" s="341">
        <v>2</v>
      </c>
      <c r="G71" s="298">
        <v>0.23051139854723354</v>
      </c>
      <c r="H71" s="81"/>
    </row>
    <row r="72" spans="1:8" x14ac:dyDescent="0.25">
      <c r="A72">
        <v>2019</v>
      </c>
      <c r="B72" t="s">
        <v>532</v>
      </c>
      <c r="C72" s="341" t="s">
        <v>333</v>
      </c>
      <c r="D72" s="342">
        <v>203.60750077324803</v>
      </c>
      <c r="E72" s="343">
        <v>-0.53269652146043533</v>
      </c>
      <c r="F72" s="341">
        <v>2</v>
      </c>
      <c r="G72" s="298">
        <v>-8.2743913730784407E-2</v>
      </c>
      <c r="H72" s="81"/>
    </row>
    <row r="73" spans="1:8" x14ac:dyDescent="0.25">
      <c r="A73">
        <v>2019</v>
      </c>
      <c r="B73" t="s">
        <v>533</v>
      </c>
      <c r="C73" s="341" t="s">
        <v>259</v>
      </c>
      <c r="D73" s="342">
        <v>350.54247793489327</v>
      </c>
      <c r="E73" s="343">
        <v>-0.55737336502393364</v>
      </c>
      <c r="F73" s="341">
        <v>2</v>
      </c>
      <c r="G73" s="298">
        <v>-0.28976614527140743</v>
      </c>
      <c r="H73" s="81"/>
    </row>
    <row r="74" spans="1:8" x14ac:dyDescent="0.25">
      <c r="A74">
        <v>2019</v>
      </c>
      <c r="B74" t="s">
        <v>534</v>
      </c>
      <c r="C74" t="s">
        <v>614</v>
      </c>
      <c r="D74" s="288">
        <v>305.9322698374807</v>
      </c>
      <c r="E74" s="344">
        <v>-0.82782302062441893</v>
      </c>
      <c r="F74">
        <v>1</v>
      </c>
      <c r="G74" s="298">
        <v>-0.22224875305483954</v>
      </c>
      <c r="H74" s="81"/>
    </row>
    <row r="75" spans="1:8" x14ac:dyDescent="0.25">
      <c r="A75">
        <v>2019</v>
      </c>
      <c r="B75" t="s">
        <v>535</v>
      </c>
      <c r="C75" t="s">
        <v>536</v>
      </c>
      <c r="D75" s="288">
        <v>430.78141033662735</v>
      </c>
      <c r="E75" s="344">
        <v>-1.2731536451721139</v>
      </c>
      <c r="F75">
        <v>1</v>
      </c>
      <c r="G75" s="298">
        <v>-3.3970251167928928E-2</v>
      </c>
      <c r="H75" s="8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2" sqref="J2"/>
    </sheetView>
  </sheetViews>
  <sheetFormatPr baseColWidth="10" defaultRowHeight="15" x14ac:dyDescent="0.25"/>
  <cols>
    <col min="2" max="2" width="26.28515625" customWidth="1"/>
    <col min="3" max="3" width="21.140625" customWidth="1"/>
    <col min="4" max="4" width="17.5703125" customWidth="1"/>
    <col min="5" max="5" width="25" customWidth="1"/>
  </cols>
  <sheetData>
    <row r="1" spans="1:5" ht="15.75" x14ac:dyDescent="0.25">
      <c r="A1" s="113" t="s">
        <v>53</v>
      </c>
    </row>
    <row r="2" spans="1:5" ht="15.75" thickBot="1" x14ac:dyDescent="0.3"/>
    <row r="3" spans="1:5" x14ac:dyDescent="0.25">
      <c r="B3" s="384"/>
      <c r="C3" s="385"/>
      <c r="D3" s="388" t="s">
        <v>4</v>
      </c>
      <c r="E3" s="389"/>
    </row>
    <row r="4" spans="1:5" ht="26.25" thickBot="1" x14ac:dyDescent="0.3">
      <c r="B4" s="386"/>
      <c r="C4" s="387"/>
      <c r="D4" s="53" t="s">
        <v>26</v>
      </c>
      <c r="E4" s="54" t="s">
        <v>5</v>
      </c>
    </row>
    <row r="5" spans="1:5" ht="15.75" thickBot="1" x14ac:dyDescent="0.3">
      <c r="B5" s="382" t="s">
        <v>6</v>
      </c>
      <c r="C5" s="55" t="s">
        <v>7</v>
      </c>
      <c r="D5" s="64" t="s">
        <v>40</v>
      </c>
      <c r="E5" s="65" t="s">
        <v>34</v>
      </c>
    </row>
    <row r="6" spans="1:5" ht="15.75" thickBot="1" x14ac:dyDescent="0.3">
      <c r="B6" s="383"/>
      <c r="C6" s="56" t="s">
        <v>8</v>
      </c>
      <c r="D6" s="63" t="s">
        <v>41</v>
      </c>
      <c r="E6" s="57" t="s">
        <v>46</v>
      </c>
    </row>
  </sheetData>
  <mergeCells count="3">
    <mergeCell ref="B5:B6"/>
    <mergeCell ref="B3:C4"/>
    <mergeCell ref="D3:E3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R12" sqref="R12"/>
    </sheetView>
  </sheetViews>
  <sheetFormatPr baseColWidth="10" defaultRowHeight="15" x14ac:dyDescent="0.25"/>
  <sheetData>
    <row r="1" spans="1:1" ht="15.75" x14ac:dyDescent="0.25">
      <c r="A1" s="113" t="s">
        <v>633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F49" zoomScale="60" zoomScaleNormal="60" workbookViewId="0">
      <selection activeCell="R84" sqref="R84"/>
    </sheetView>
  </sheetViews>
  <sheetFormatPr baseColWidth="10" defaultRowHeight="15" x14ac:dyDescent="0.25"/>
  <cols>
    <col min="2" max="2" width="41.7109375" customWidth="1"/>
  </cols>
  <sheetData>
    <row r="1" spans="1:11" ht="15.75" x14ac:dyDescent="0.25">
      <c r="A1" s="81"/>
      <c r="B1" s="81"/>
      <c r="C1" s="81" t="s">
        <v>58</v>
      </c>
      <c r="D1" s="81"/>
      <c r="E1" s="81"/>
      <c r="F1" s="81"/>
      <c r="G1" s="81"/>
      <c r="K1" s="113" t="s">
        <v>540</v>
      </c>
    </row>
    <row r="2" spans="1:11" x14ac:dyDescent="0.25">
      <c r="A2" s="81"/>
      <c r="B2" s="81"/>
      <c r="C2" s="81" t="s">
        <v>32</v>
      </c>
      <c r="D2" s="81" t="s">
        <v>40</v>
      </c>
      <c r="E2" s="81" t="s">
        <v>541</v>
      </c>
      <c r="F2" s="81" t="s">
        <v>204</v>
      </c>
      <c r="G2" s="81" t="s">
        <v>205</v>
      </c>
    </row>
    <row r="3" spans="1:11" x14ac:dyDescent="0.25">
      <c r="A3" s="81"/>
      <c r="B3" s="81" t="s">
        <v>60</v>
      </c>
      <c r="C3" s="115">
        <v>3028.541000000132</v>
      </c>
      <c r="D3" s="115">
        <v>552.76463396603503</v>
      </c>
      <c r="E3" s="115">
        <v>-72597.48262300354</v>
      </c>
      <c r="F3" s="115">
        <v>7069.5283236177602</v>
      </c>
      <c r="G3" s="115">
        <v>-66949.552328908336</v>
      </c>
      <c r="H3" s="115">
        <v>6516.7636896517251</v>
      </c>
    </row>
    <row r="4" spans="1:11" x14ac:dyDescent="0.25">
      <c r="A4" s="81"/>
      <c r="B4" s="81" t="s">
        <v>62</v>
      </c>
      <c r="C4" s="115">
        <v>9669.7819999999974</v>
      </c>
      <c r="D4" s="115">
        <v>1281.7637603351386</v>
      </c>
      <c r="E4" s="115">
        <v>-3564.4421604723675</v>
      </c>
      <c r="F4" s="115">
        <v>2304.1220399803424</v>
      </c>
      <c r="G4" s="115">
        <v>-2548.4348039653642</v>
      </c>
      <c r="H4" s="115">
        <v>1022.3582796452035</v>
      </c>
    </row>
    <row r="5" spans="1:11" x14ac:dyDescent="0.25">
      <c r="A5" s="81"/>
      <c r="B5" s="81" t="s">
        <v>64</v>
      </c>
      <c r="C5" s="115">
        <v>3547.8170000000091</v>
      </c>
      <c r="D5" s="115">
        <v>2482.0742284146318</v>
      </c>
      <c r="E5" s="115">
        <v>1383.2256505110081</v>
      </c>
      <c r="F5" s="115">
        <v>2444.4642534109562</v>
      </c>
      <c r="G5" s="115">
        <v>1284.5309261391549</v>
      </c>
      <c r="H5" s="115">
        <v>-37.6099750036758</v>
      </c>
    </row>
    <row r="6" spans="1:11" x14ac:dyDescent="0.25">
      <c r="A6" s="81"/>
      <c r="B6" s="81" t="s">
        <v>66</v>
      </c>
      <c r="C6" s="115">
        <v>9054.601999999988</v>
      </c>
      <c r="D6" s="115">
        <v>8291.6435956178702</v>
      </c>
      <c r="E6" s="115">
        <v>2742.9061184328134</v>
      </c>
      <c r="F6" s="115">
        <v>5231.5484048926355</v>
      </c>
      <c r="G6" s="115">
        <v>2602.9485397903613</v>
      </c>
      <c r="H6" s="115">
        <v>-3060.0951907252352</v>
      </c>
    </row>
    <row r="7" spans="1:11" x14ac:dyDescent="0.25">
      <c r="A7" s="81"/>
      <c r="B7" s="81" t="s">
        <v>68</v>
      </c>
      <c r="C7" s="115">
        <v>6480.5149999999967</v>
      </c>
      <c r="D7" s="115">
        <v>9110.8471813467695</v>
      </c>
      <c r="E7" s="115">
        <v>5667.9555271618083</v>
      </c>
      <c r="F7" s="115">
        <v>9867.9681932749754</v>
      </c>
      <c r="G7" s="115">
        <v>6182.5667216740785</v>
      </c>
      <c r="H7" s="115">
        <v>757.12101192820569</v>
      </c>
    </row>
    <row r="8" spans="1:11" x14ac:dyDescent="0.25">
      <c r="A8" s="81"/>
      <c r="B8" s="81" t="s">
        <v>70</v>
      </c>
      <c r="C8" s="115">
        <v>7761.2009999999718</v>
      </c>
      <c r="D8" s="115">
        <v>11820.417266450078</v>
      </c>
      <c r="E8" s="115">
        <v>8718.490433695195</v>
      </c>
      <c r="F8" s="115">
        <v>15378.993503693608</v>
      </c>
      <c r="G8" s="115">
        <v>15071.346817247957</v>
      </c>
      <c r="H8" s="115">
        <v>3558.5762372435283</v>
      </c>
    </row>
    <row r="9" spans="1:11" x14ac:dyDescent="0.25">
      <c r="A9" s="81"/>
      <c r="B9" s="81" t="s">
        <v>72</v>
      </c>
      <c r="C9" s="115">
        <v>14611.861000000004</v>
      </c>
      <c r="D9" s="115">
        <v>15679.225722019084</v>
      </c>
      <c r="E9" s="115">
        <v>12446.096851435357</v>
      </c>
      <c r="F9" s="115">
        <v>17069.518895451012</v>
      </c>
      <c r="G9" s="115">
        <v>16776.416992777682</v>
      </c>
      <c r="H9" s="115">
        <v>1390.2931734319282</v>
      </c>
    </row>
    <row r="10" spans="1:11" x14ac:dyDescent="0.25">
      <c r="A10" s="81"/>
      <c r="B10" s="81" t="s">
        <v>74</v>
      </c>
      <c r="C10" s="115">
        <v>20170.652999999904</v>
      </c>
      <c r="D10" s="115">
        <v>18930.396512409745</v>
      </c>
      <c r="E10" s="115">
        <v>8011.4457492352358</v>
      </c>
      <c r="F10" s="115">
        <v>8298.7386915278876</v>
      </c>
      <c r="G10" s="115">
        <v>-628.46007569692119</v>
      </c>
      <c r="H10" s="115">
        <v>-10631.657820881856</v>
      </c>
    </row>
    <row r="11" spans="1:11" x14ac:dyDescent="0.25">
      <c r="A11" s="81"/>
      <c r="B11" s="81" t="s">
        <v>76</v>
      </c>
      <c r="C11" s="115">
        <v>18989.024000000085</v>
      </c>
      <c r="D11" s="115">
        <v>22030.912765563586</v>
      </c>
      <c r="E11" s="115">
        <v>21900.345374388166</v>
      </c>
      <c r="F11" s="115">
        <v>21594.56147445667</v>
      </c>
      <c r="G11" s="115">
        <v>21458.48549353343</v>
      </c>
      <c r="H11" s="115">
        <v>-436.35129110691651</v>
      </c>
    </row>
    <row r="12" spans="1:11" x14ac:dyDescent="0.25">
      <c r="A12" s="81"/>
      <c r="B12" s="81" t="s">
        <v>78</v>
      </c>
      <c r="C12" s="115">
        <v>30038.268000000018</v>
      </c>
      <c r="D12" s="115">
        <v>29044.243330848531</v>
      </c>
      <c r="E12" s="115">
        <v>-21289.424315520024</v>
      </c>
      <c r="F12" s="115">
        <v>30788.74094993978</v>
      </c>
      <c r="G12" s="115">
        <v>-16870.823081096092</v>
      </c>
      <c r="H12" s="115">
        <v>1744.4976190912485</v>
      </c>
    </row>
    <row r="13" spans="1:11" x14ac:dyDescent="0.25">
      <c r="A13" s="81"/>
      <c r="B13" s="81" t="s">
        <v>80</v>
      </c>
      <c r="C13" s="115">
        <v>137788.1319999999</v>
      </c>
      <c r="D13" s="115">
        <v>51054.137687028517</v>
      </c>
      <c r="E13" s="115">
        <v>17348.145031759941</v>
      </c>
      <c r="F13" s="115">
        <v>60157.064626754393</v>
      </c>
      <c r="G13" s="115">
        <v>25322.205768792173</v>
      </c>
      <c r="H13" s="115">
        <v>9102.9269397258759</v>
      </c>
    </row>
    <row r="14" spans="1:11" x14ac:dyDescent="0.25">
      <c r="A14" s="81"/>
      <c r="B14" s="81" t="s">
        <v>82</v>
      </c>
      <c r="C14" s="115">
        <v>75409.651999999987</v>
      </c>
      <c r="D14" s="115">
        <v>80192.844537381068</v>
      </c>
      <c r="E14" s="115">
        <v>83313.270937550958</v>
      </c>
      <c r="F14" s="115">
        <v>95191.586041503062</v>
      </c>
      <c r="G14" s="115">
        <v>101035.16986779272</v>
      </c>
      <c r="H14" s="115">
        <v>14998.741504121994</v>
      </c>
    </row>
    <row r="15" spans="1:11" x14ac:dyDescent="0.25">
      <c r="A15" s="81"/>
      <c r="B15" s="81" t="s">
        <v>84</v>
      </c>
      <c r="C15" s="115">
        <v>82545.058000000034</v>
      </c>
      <c r="D15" s="115">
        <v>102471.03003830364</v>
      </c>
      <c r="E15" s="115">
        <v>94032.575888602994</v>
      </c>
      <c r="F15" s="115">
        <v>105772.14894750978</v>
      </c>
      <c r="G15" s="115">
        <v>99984.781663682501</v>
      </c>
      <c r="H15" s="115">
        <v>3301.1189092061386</v>
      </c>
    </row>
    <row r="16" spans="1:11" x14ac:dyDescent="0.25">
      <c r="A16" s="81"/>
      <c r="B16" s="81" t="s">
        <v>542</v>
      </c>
      <c r="C16" s="115">
        <v>135514.41299999988</v>
      </c>
      <c r="D16" s="115">
        <v>146599.37482543683</v>
      </c>
      <c r="E16" s="115">
        <v>141819.97732433502</v>
      </c>
      <c r="F16" s="115">
        <v>140790.07257838565</v>
      </c>
      <c r="G16" s="115">
        <v>138348.03086538796</v>
      </c>
      <c r="H16" s="115">
        <v>-5809.3022470511642</v>
      </c>
    </row>
    <row r="17" spans="1:8" x14ac:dyDescent="0.25">
      <c r="A17" s="81"/>
      <c r="B17" s="81" t="s">
        <v>88</v>
      </c>
      <c r="C17" s="115">
        <v>152439.08799999984</v>
      </c>
      <c r="D17" s="115">
        <v>159627.66056949171</v>
      </c>
      <c r="E17" s="115">
        <v>170653.4562964199</v>
      </c>
      <c r="F17" s="115">
        <v>167517.22440010234</v>
      </c>
      <c r="G17" s="115">
        <v>178544.28945487895</v>
      </c>
      <c r="H17" s="115">
        <v>7889.5638306106548</v>
      </c>
    </row>
    <row r="18" spans="1:8" x14ac:dyDescent="0.25">
      <c r="A18" s="81"/>
      <c r="B18" s="81" t="s">
        <v>90</v>
      </c>
      <c r="C18" s="115">
        <v>189278.18899999966</v>
      </c>
      <c r="D18" s="115">
        <v>171578.63539722757</v>
      </c>
      <c r="E18" s="115">
        <v>145780.07437667158</v>
      </c>
      <c r="F18" s="115">
        <v>165913.48107774684</v>
      </c>
      <c r="G18" s="115">
        <v>142385.90528444774</v>
      </c>
      <c r="H18" s="115">
        <v>-5665.1543194807346</v>
      </c>
    </row>
    <row r="19" spans="1:8" x14ac:dyDescent="0.25">
      <c r="A19" s="81"/>
      <c r="B19" s="81" t="s">
        <v>92</v>
      </c>
      <c r="C19" s="115">
        <v>162112.62599999987</v>
      </c>
      <c r="D19" s="115">
        <v>174360.25909486102</v>
      </c>
      <c r="E19" s="115">
        <v>155933.80066596318</v>
      </c>
      <c r="F19" s="115">
        <v>296820.69543218653</v>
      </c>
      <c r="G19" s="115">
        <v>276563.95894386538</v>
      </c>
      <c r="H19" s="115">
        <v>122460.43633732552</v>
      </c>
    </row>
    <row r="20" spans="1:8" x14ac:dyDescent="0.25">
      <c r="A20" s="81"/>
      <c r="B20" s="81" t="s">
        <v>94</v>
      </c>
      <c r="C20" s="115">
        <v>215302.88799999995</v>
      </c>
      <c r="D20" s="115">
        <v>200678.00772959844</v>
      </c>
      <c r="E20" s="115">
        <v>195679.28094034779</v>
      </c>
      <c r="F20" s="115">
        <v>246646.7153879696</v>
      </c>
      <c r="G20" s="115">
        <v>244108.97444273997</v>
      </c>
      <c r="H20" s="115">
        <v>45968.707658371161</v>
      </c>
    </row>
    <row r="21" spans="1:8" x14ac:dyDescent="0.25">
      <c r="A21" s="81"/>
      <c r="B21" s="81" t="s">
        <v>96</v>
      </c>
      <c r="C21" s="115">
        <v>242310.12499999997</v>
      </c>
      <c r="D21" s="115">
        <v>264348.37184283836</v>
      </c>
      <c r="E21" s="115">
        <v>277415.28340446349</v>
      </c>
      <c r="F21" s="115">
        <v>263837.47787241783</v>
      </c>
      <c r="G21" s="115">
        <v>276160.10457471159</v>
      </c>
      <c r="H21" s="115">
        <v>-510.89397042051132</v>
      </c>
    </row>
    <row r="22" spans="1:8" x14ac:dyDescent="0.25">
      <c r="A22" s="81"/>
      <c r="B22" s="81"/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x14ac:dyDescent="0.25">
      <c r="A23" s="81"/>
      <c r="B23" s="81" t="s">
        <v>110</v>
      </c>
      <c r="C23" s="115">
        <v>-211.35799999998994</v>
      </c>
      <c r="D23" s="115">
        <v>1217.9807789820388</v>
      </c>
      <c r="E23" s="115">
        <v>2225.817028891001</v>
      </c>
      <c r="F23" s="115">
        <v>-1549.9060806722014</v>
      </c>
      <c r="G23" s="115">
        <v>-509.82752164381395</v>
      </c>
      <c r="H23" s="115">
        <v>-2767.8868596542402</v>
      </c>
    </row>
    <row r="24" spans="1:8" x14ac:dyDescent="0.25">
      <c r="A24" s="81"/>
      <c r="B24" s="81" t="s">
        <v>100</v>
      </c>
      <c r="C24" s="115">
        <v>-403.62900000000047</v>
      </c>
      <c r="D24" s="115">
        <v>-1154.969191444673</v>
      </c>
      <c r="E24" s="115">
        <v>-1208.4876070462735</v>
      </c>
      <c r="F24" s="115">
        <v>-2051.7486229554979</v>
      </c>
      <c r="G24" s="115">
        <v>-2101.9138469110289</v>
      </c>
      <c r="H24" s="115">
        <v>-896.77943151082479</v>
      </c>
    </row>
    <row r="25" spans="1:8" x14ac:dyDescent="0.25">
      <c r="A25" s="81"/>
      <c r="B25" s="81" t="s">
        <v>102</v>
      </c>
      <c r="C25" s="115">
        <v>-1490.7480000000105</v>
      </c>
      <c r="D25" s="115">
        <v>-2675.0719599840381</v>
      </c>
      <c r="E25" s="115">
        <v>-2688.6997156650241</v>
      </c>
      <c r="F25" s="115">
        <v>-5666.046495679183</v>
      </c>
      <c r="G25" s="115">
        <v>-5708.9064615420566</v>
      </c>
      <c r="H25" s="115">
        <v>-2990.9745356951448</v>
      </c>
    </row>
    <row r="26" spans="1:8" x14ac:dyDescent="0.25">
      <c r="A26" s="81"/>
      <c r="B26" s="81" t="s">
        <v>98</v>
      </c>
      <c r="C26" s="115">
        <v>-2257.8310000000029</v>
      </c>
      <c r="D26" s="115">
        <v>-45.543072786585981</v>
      </c>
      <c r="E26" s="115">
        <v>784.28583220822645</v>
      </c>
      <c r="F26" s="115">
        <v>-1199.2523211780863</v>
      </c>
      <c r="G26" s="115">
        <v>-349.96425501258699</v>
      </c>
      <c r="H26" s="115">
        <v>-1153.7092483915003</v>
      </c>
    </row>
    <row r="27" spans="1:8" x14ac:dyDescent="0.25">
      <c r="A27" s="81"/>
      <c r="B27" s="81" t="s">
        <v>104</v>
      </c>
      <c r="C27" s="115">
        <v>-3048.9549999999995</v>
      </c>
      <c r="D27" s="115">
        <v>-3181.7234849349275</v>
      </c>
      <c r="E27" s="115">
        <v>-3100.8839606009656</v>
      </c>
      <c r="F27" s="115">
        <v>-3093.2469721506113</v>
      </c>
      <c r="G27" s="115">
        <v>-3154.7865428493437</v>
      </c>
      <c r="H27" s="115">
        <v>88.476512784316341</v>
      </c>
    </row>
    <row r="28" spans="1:8" x14ac:dyDescent="0.25">
      <c r="A28" s="81"/>
      <c r="B28" s="81" t="s">
        <v>106</v>
      </c>
      <c r="C28" s="115">
        <v>-3147.0110000000063</v>
      </c>
      <c r="D28" s="115">
        <v>-3354.4357543709966</v>
      </c>
      <c r="E28" s="115">
        <v>-2093.3177060300495</v>
      </c>
      <c r="F28" s="115">
        <v>-9531.7680192201242</v>
      </c>
      <c r="G28" s="115">
        <v>-8216.2038888970837</v>
      </c>
      <c r="H28" s="115">
        <v>-6177.3322648491276</v>
      </c>
    </row>
    <row r="29" spans="1:8" x14ac:dyDescent="0.25">
      <c r="A29" s="81"/>
      <c r="B29" s="81" t="s">
        <v>108</v>
      </c>
      <c r="C29" s="115">
        <v>-4002.79900000001</v>
      </c>
      <c r="D29" s="115">
        <v>-3687.8702902085079</v>
      </c>
      <c r="E29" s="115">
        <v>-4482.9131860024627</v>
      </c>
      <c r="F29" s="115">
        <v>-7869.2274253397873</v>
      </c>
      <c r="G29" s="115">
        <v>-8509.9642022948392</v>
      </c>
      <c r="H29" s="115">
        <v>-4181.3571351312785</v>
      </c>
    </row>
    <row r="30" spans="1:8" x14ac:dyDescent="0.25">
      <c r="A30" s="81"/>
      <c r="B30" s="81" t="s">
        <v>115</v>
      </c>
      <c r="C30" s="115">
        <v>-6962.2289999999794</v>
      </c>
      <c r="D30" s="115">
        <v>-6044.545947232933</v>
      </c>
      <c r="E30" s="115">
        <v>-5436.5863542015231</v>
      </c>
      <c r="F30" s="115">
        <v>-8122.9429347434061</v>
      </c>
      <c r="G30" s="115">
        <v>-7465.0953834741922</v>
      </c>
      <c r="H30" s="115">
        <v>-2078.3969875104731</v>
      </c>
    </row>
    <row r="31" spans="1:8" x14ac:dyDescent="0.25">
      <c r="A31" s="81"/>
      <c r="B31" s="81" t="s">
        <v>167</v>
      </c>
      <c r="C31" s="115">
        <v>-18861.998999999996</v>
      </c>
      <c r="D31" s="115">
        <v>-17398.66084986852</v>
      </c>
      <c r="E31" s="115">
        <v>-17185.373102145404</v>
      </c>
      <c r="F31" s="115">
        <v>-19180.114515441091</v>
      </c>
      <c r="G31" s="115">
        <v>-19007.712111295943</v>
      </c>
      <c r="H31" s="115">
        <v>-1781.4536655725703</v>
      </c>
    </row>
    <row r="32" spans="1:8" x14ac:dyDescent="0.25">
      <c r="A32" s="81"/>
      <c r="B32" s="81" t="s">
        <v>119</v>
      </c>
      <c r="C32" s="115">
        <v>-24378.821000000004</v>
      </c>
      <c r="D32" s="115">
        <v>-22011.049607058525</v>
      </c>
      <c r="E32" s="115">
        <v>-20237.487516156249</v>
      </c>
      <c r="F32" s="115">
        <v>-23402.086524660659</v>
      </c>
      <c r="G32" s="115">
        <v>-21684.807256407054</v>
      </c>
      <c r="H32" s="115">
        <v>-1391.0369176021363</v>
      </c>
    </row>
    <row r="33" spans="1:11" x14ac:dyDescent="0.25">
      <c r="A33" s="81"/>
      <c r="B33" s="81" t="s">
        <v>112</v>
      </c>
      <c r="C33" s="115">
        <v>-26314.548999999999</v>
      </c>
      <c r="D33" s="115">
        <v>-26551.617326964879</v>
      </c>
      <c r="E33" s="115">
        <v>-26079.850011083443</v>
      </c>
      <c r="F33" s="115">
        <v>-28199.085858547263</v>
      </c>
      <c r="G33" s="115">
        <v>-27705.817282868444</v>
      </c>
      <c r="H33" s="115">
        <v>-1647.4685315823833</v>
      </c>
    </row>
    <row r="34" spans="1:11" x14ac:dyDescent="0.25">
      <c r="A34" s="81"/>
      <c r="B34" s="81" t="s">
        <v>121</v>
      </c>
      <c r="C34" s="115">
        <v>-29235.475000000009</v>
      </c>
      <c r="D34" s="115">
        <v>-27558.992848487178</v>
      </c>
      <c r="E34" s="115">
        <v>-27887.500811630191</v>
      </c>
      <c r="F34" s="115">
        <v>-24889.482623620694</v>
      </c>
      <c r="G34" s="115">
        <v>-25231.973032352813</v>
      </c>
      <c r="H34" s="115">
        <v>2669.5102248664853</v>
      </c>
    </row>
    <row r="35" spans="1:11" x14ac:dyDescent="0.25">
      <c r="A35" s="81"/>
      <c r="B35" s="81" t="s">
        <v>639</v>
      </c>
      <c r="C35" s="115">
        <v>-31640.58700000004</v>
      </c>
      <c r="D35" s="115">
        <v>-28140.262351962294</v>
      </c>
      <c r="E35" s="115">
        <v>-28373.971229962081</v>
      </c>
      <c r="F35" s="115">
        <v>-22287.847170064993</v>
      </c>
      <c r="G35" s="115">
        <v>-22535.301478729139</v>
      </c>
      <c r="H35" s="115">
        <v>5852.4151818972996</v>
      </c>
    </row>
    <row r="36" spans="1:11" x14ac:dyDescent="0.25">
      <c r="A36" s="81"/>
      <c r="B36" s="81" t="s">
        <v>124</v>
      </c>
      <c r="C36" s="115">
        <v>-36080.876000000047</v>
      </c>
      <c r="D36" s="115">
        <v>-33655.564577899495</v>
      </c>
      <c r="E36" s="115">
        <v>-34033.818336121782</v>
      </c>
      <c r="F36" s="115">
        <v>-29769.26340775907</v>
      </c>
      <c r="G36" s="115">
        <v>-30169.95655753294</v>
      </c>
      <c r="H36" s="115">
        <v>3886.3011701404275</v>
      </c>
    </row>
    <row r="37" spans="1:11" x14ac:dyDescent="0.25">
      <c r="A37" s="81"/>
      <c r="B37" s="81" t="s">
        <v>126</v>
      </c>
      <c r="C37" s="115">
        <v>-44748.947000000044</v>
      </c>
      <c r="D37" s="115">
        <v>-38942.412428649164</v>
      </c>
      <c r="E37" s="115">
        <v>-23555.443449499307</v>
      </c>
      <c r="F37" s="115">
        <v>-23109.571856112667</v>
      </c>
      <c r="G37" s="115">
        <v>-11101.760234185576</v>
      </c>
      <c r="H37" s="115">
        <v>15832.840572536497</v>
      </c>
    </row>
    <row r="38" spans="1:11" x14ac:dyDescent="0.25">
      <c r="A38" s="81"/>
      <c r="B38" s="81" t="s">
        <v>128</v>
      </c>
      <c r="C38" s="115">
        <v>-68147.50400000003</v>
      </c>
      <c r="D38" s="115">
        <v>-56971.929029291001</v>
      </c>
      <c r="E38" s="115">
        <v>-60664.985075191449</v>
      </c>
      <c r="F38" s="115">
        <v>-65469.977310748392</v>
      </c>
      <c r="G38" s="115">
        <v>-69452.061742220845</v>
      </c>
      <c r="H38" s="115">
        <v>-8498.0482814573861</v>
      </c>
    </row>
    <row r="39" spans="1:11" x14ac:dyDescent="0.25">
      <c r="A39" s="81"/>
      <c r="B39" s="81" t="s">
        <v>130</v>
      </c>
      <c r="C39" s="115">
        <v>-77299.42200000005</v>
      </c>
      <c r="D39" s="115">
        <v>-70426.648381308492</v>
      </c>
      <c r="E39" s="115">
        <v>-75671.299575650206</v>
      </c>
      <c r="F39" s="115">
        <v>-78762.105147819966</v>
      </c>
      <c r="G39" s="115">
        <v>-81654.820456555171</v>
      </c>
      <c r="H39" s="115">
        <v>-8335.4567665114701</v>
      </c>
    </row>
    <row r="40" spans="1:11" x14ac:dyDescent="0.25">
      <c r="A40" s="81"/>
      <c r="B40" s="81" t="s">
        <v>132</v>
      </c>
      <c r="C40" s="115">
        <v>-103131.11400000003</v>
      </c>
      <c r="D40" s="115">
        <v>-98456.101512544134</v>
      </c>
      <c r="E40" s="115">
        <v>-105372.29346202697</v>
      </c>
      <c r="F40" s="115">
        <v>-93955.941966883867</v>
      </c>
      <c r="G40" s="115">
        <v>-98159.677176098281</v>
      </c>
      <c r="H40" s="115">
        <v>4500.1595456602672</v>
      </c>
    </row>
    <row r="41" spans="1:11" ht="15.75" x14ac:dyDescent="0.25">
      <c r="A41" s="81"/>
      <c r="B41" s="81" t="s">
        <v>134</v>
      </c>
      <c r="C41" s="115">
        <f>SUM(C3:C40)</f>
        <v>1034688.5809999988</v>
      </c>
      <c r="D41" s="115">
        <f>SUM(D3:D40)</f>
        <v>1031095.1928831243</v>
      </c>
      <c r="E41" s="115">
        <f>SUM(E3:E40)</f>
        <v>810332.17323406425</v>
      </c>
      <c r="F41" s="264">
        <f>SUM(F3:F40)</f>
        <v>1214585.035841224</v>
      </c>
      <c r="G41" s="115">
        <f>SUM(G3:G40)</f>
        <v>1016111.896636924</v>
      </c>
      <c r="H41" s="115"/>
      <c r="K41" s="113" t="s">
        <v>543</v>
      </c>
    </row>
    <row r="42" spans="1:11" x14ac:dyDescent="0.25">
      <c r="F42" s="81"/>
    </row>
    <row r="43" spans="1:11" x14ac:dyDescent="0.25">
      <c r="C43" s="81"/>
      <c r="D43" s="81"/>
      <c r="E43" s="81"/>
      <c r="F43" s="81"/>
      <c r="G43" s="81"/>
      <c r="H43" s="81"/>
    </row>
    <row r="44" spans="1:11" x14ac:dyDescent="0.25">
      <c r="C44" s="81"/>
      <c r="D44" s="81"/>
      <c r="E44" s="81"/>
      <c r="F44" s="81"/>
      <c r="G44" s="81"/>
      <c r="H44" s="81"/>
    </row>
    <row r="45" spans="1:11" x14ac:dyDescent="0.25">
      <c r="C45" s="81"/>
      <c r="D45" s="81"/>
      <c r="E45" s="81"/>
      <c r="F45" s="81"/>
      <c r="G45" s="81"/>
      <c r="H45" s="81"/>
    </row>
    <row r="46" spans="1:11" x14ac:dyDescent="0.25">
      <c r="C46" s="81"/>
      <c r="D46" s="81"/>
      <c r="E46" s="81"/>
      <c r="F46" s="81"/>
      <c r="G46" s="81"/>
      <c r="H46" s="81"/>
    </row>
    <row r="47" spans="1:11" x14ac:dyDescent="0.25">
      <c r="C47" s="81"/>
      <c r="D47" s="81"/>
      <c r="E47" s="81"/>
      <c r="F47" s="81"/>
      <c r="G47" s="81"/>
      <c r="H47" s="81"/>
    </row>
    <row r="48" spans="1:11" x14ac:dyDescent="0.25">
      <c r="C48" s="81"/>
      <c r="D48" s="81"/>
      <c r="E48" s="81"/>
      <c r="F48" s="81"/>
      <c r="G48" s="81"/>
      <c r="H48" s="81"/>
    </row>
    <row r="49" spans="3:8" x14ac:dyDescent="0.25">
      <c r="C49" s="81"/>
      <c r="D49" s="81"/>
      <c r="E49" s="81"/>
      <c r="F49" s="81"/>
      <c r="G49" s="81"/>
      <c r="H49" s="81"/>
    </row>
    <row r="50" spans="3:8" x14ac:dyDescent="0.25">
      <c r="C50" s="81"/>
      <c r="D50" s="81"/>
      <c r="E50" s="81"/>
      <c r="F50" s="81"/>
      <c r="G50" s="81"/>
      <c r="H50" s="81"/>
    </row>
    <row r="51" spans="3:8" x14ac:dyDescent="0.25">
      <c r="C51" s="81"/>
      <c r="D51" s="81"/>
      <c r="E51" s="81"/>
      <c r="F51" s="81"/>
      <c r="G51" s="81"/>
      <c r="H51" s="81"/>
    </row>
    <row r="52" spans="3:8" x14ac:dyDescent="0.25">
      <c r="C52" s="81"/>
      <c r="D52" s="81"/>
      <c r="E52" s="81"/>
      <c r="F52" s="81"/>
      <c r="G52" s="81"/>
      <c r="H52" s="81"/>
    </row>
    <row r="53" spans="3:8" x14ac:dyDescent="0.25">
      <c r="C53" s="81"/>
      <c r="D53" s="81"/>
      <c r="E53" s="81"/>
      <c r="F53" s="81"/>
      <c r="G53" s="81"/>
      <c r="H53" s="81"/>
    </row>
    <row r="54" spans="3:8" x14ac:dyDescent="0.25">
      <c r="C54" s="81"/>
      <c r="D54" s="81"/>
      <c r="E54" s="81"/>
      <c r="F54" s="81"/>
      <c r="G54" s="81"/>
      <c r="H54" s="81"/>
    </row>
    <row r="55" spans="3:8" x14ac:dyDescent="0.25">
      <c r="C55" s="81"/>
      <c r="D55" s="81"/>
      <c r="E55" s="81"/>
      <c r="F55" s="81"/>
      <c r="G55" s="81"/>
      <c r="H55" s="81"/>
    </row>
    <row r="56" spans="3:8" x14ac:dyDescent="0.25">
      <c r="C56" s="81"/>
      <c r="D56" s="81"/>
      <c r="E56" s="81"/>
      <c r="F56" s="81"/>
      <c r="G56" s="81"/>
      <c r="H56" s="81"/>
    </row>
    <row r="57" spans="3:8" x14ac:dyDescent="0.25">
      <c r="C57" s="81"/>
      <c r="D57" s="81"/>
      <c r="E57" s="81"/>
      <c r="F57" s="81"/>
      <c r="G57" s="81"/>
      <c r="H57" s="81"/>
    </row>
    <row r="58" spans="3:8" x14ac:dyDescent="0.25">
      <c r="C58" s="81"/>
      <c r="D58" s="81"/>
      <c r="E58" s="81"/>
      <c r="F58" s="81"/>
      <c r="G58" s="81"/>
      <c r="H58" s="81"/>
    </row>
    <row r="59" spans="3:8" x14ac:dyDescent="0.25">
      <c r="C59" s="81"/>
      <c r="D59" s="81"/>
      <c r="E59" s="81"/>
      <c r="F59" s="81"/>
      <c r="G59" s="81"/>
      <c r="H59" s="81"/>
    </row>
    <row r="60" spans="3:8" x14ac:dyDescent="0.25">
      <c r="C60" s="81"/>
      <c r="D60" s="81"/>
      <c r="E60" s="81"/>
      <c r="F60" s="81"/>
      <c r="G60" s="81"/>
      <c r="H60" s="81"/>
    </row>
    <row r="61" spans="3:8" x14ac:dyDescent="0.25">
      <c r="C61" s="81"/>
      <c r="D61" s="81"/>
      <c r="E61" s="81"/>
      <c r="F61" s="81"/>
      <c r="G61" s="81"/>
      <c r="H61" s="81"/>
    </row>
    <row r="62" spans="3:8" x14ac:dyDescent="0.25">
      <c r="C62" s="81"/>
      <c r="D62" s="81"/>
      <c r="E62" s="81"/>
      <c r="F62" s="81"/>
      <c r="G62" s="81"/>
      <c r="H62" s="81"/>
    </row>
    <row r="63" spans="3:8" x14ac:dyDescent="0.25">
      <c r="C63" s="81"/>
      <c r="D63" s="81"/>
      <c r="E63" s="81"/>
      <c r="F63" s="81"/>
      <c r="G63" s="81"/>
      <c r="H63" s="81"/>
    </row>
    <row r="64" spans="3:8" x14ac:dyDescent="0.25">
      <c r="C64" s="81"/>
      <c r="D64" s="81"/>
      <c r="E64" s="81"/>
      <c r="F64" s="81"/>
      <c r="G64" s="81"/>
      <c r="H64" s="81"/>
    </row>
    <row r="65" spans="3:8" x14ac:dyDescent="0.25">
      <c r="C65" s="81"/>
      <c r="D65" s="81"/>
      <c r="E65" s="81"/>
      <c r="F65" s="81"/>
      <c r="G65" s="81"/>
      <c r="H65" s="81"/>
    </row>
    <row r="66" spans="3:8" x14ac:dyDescent="0.25">
      <c r="C66" s="81"/>
      <c r="D66" s="81"/>
      <c r="E66" s="81"/>
      <c r="F66" s="81"/>
      <c r="G66" s="81"/>
      <c r="H66" s="81"/>
    </row>
    <row r="67" spans="3:8" x14ac:dyDescent="0.25">
      <c r="C67" s="81"/>
      <c r="D67" s="81"/>
      <c r="E67" s="81"/>
      <c r="F67" s="81"/>
      <c r="G67" s="81"/>
      <c r="H67" s="81"/>
    </row>
    <row r="68" spans="3:8" x14ac:dyDescent="0.25">
      <c r="C68" s="81"/>
      <c r="D68" s="81"/>
      <c r="E68" s="81"/>
      <c r="F68" s="81"/>
      <c r="G68" s="81"/>
      <c r="H68" s="81"/>
    </row>
    <row r="69" spans="3:8" x14ac:dyDescent="0.25">
      <c r="C69" s="81"/>
      <c r="D69" s="81"/>
      <c r="E69" s="81"/>
      <c r="F69" s="81"/>
      <c r="G69" s="81"/>
      <c r="H69" s="81"/>
    </row>
    <row r="70" spans="3:8" x14ac:dyDescent="0.25">
      <c r="C70" s="81"/>
      <c r="D70" s="81"/>
      <c r="E70" s="81"/>
      <c r="F70" s="81"/>
      <c r="G70" s="81"/>
      <c r="H70" s="81"/>
    </row>
    <row r="71" spans="3:8" x14ac:dyDescent="0.25">
      <c r="C71" s="81"/>
      <c r="D71" s="81"/>
      <c r="E71" s="81"/>
      <c r="F71" s="81"/>
      <c r="G71" s="81"/>
      <c r="H71" s="81"/>
    </row>
    <row r="72" spans="3:8" x14ac:dyDescent="0.25">
      <c r="C72" s="81"/>
      <c r="D72" s="81"/>
      <c r="E72" s="81"/>
      <c r="F72" s="81"/>
      <c r="G72" s="81"/>
      <c r="H72" s="81"/>
    </row>
    <row r="73" spans="3:8" x14ac:dyDescent="0.25">
      <c r="C73" s="81"/>
      <c r="D73" s="81"/>
      <c r="E73" s="81"/>
      <c r="F73" s="81"/>
      <c r="G73" s="81"/>
      <c r="H73" s="81"/>
    </row>
    <row r="74" spans="3:8" x14ac:dyDescent="0.25">
      <c r="C74" s="81"/>
      <c r="D74" s="81"/>
      <c r="E74" s="81"/>
      <c r="F74" s="81"/>
      <c r="G74" s="81"/>
      <c r="H74" s="81"/>
    </row>
    <row r="75" spans="3:8" x14ac:dyDescent="0.25">
      <c r="C75" s="81"/>
      <c r="D75" s="81"/>
      <c r="E75" s="81"/>
      <c r="F75" s="81"/>
      <c r="G75" s="81"/>
      <c r="H75" s="81"/>
    </row>
    <row r="76" spans="3:8" x14ac:dyDescent="0.25">
      <c r="C76" s="81"/>
      <c r="D76" s="81"/>
      <c r="E76" s="81"/>
      <c r="F76" s="81"/>
      <c r="G76" s="81"/>
      <c r="H76" s="81"/>
    </row>
    <row r="77" spans="3:8" x14ac:dyDescent="0.25">
      <c r="C77" s="81"/>
      <c r="D77" s="81"/>
      <c r="E77" s="81"/>
      <c r="F77" s="81"/>
      <c r="G77" s="81"/>
      <c r="H77" s="81"/>
    </row>
    <row r="78" spans="3:8" x14ac:dyDescent="0.25">
      <c r="C78" s="81"/>
      <c r="D78" s="81"/>
      <c r="E78" s="81"/>
      <c r="F78" s="81"/>
      <c r="G78" s="81"/>
      <c r="H78" s="81"/>
    </row>
    <row r="79" spans="3:8" x14ac:dyDescent="0.25">
      <c r="C79" s="81"/>
      <c r="D79" s="81"/>
      <c r="E79" s="81"/>
      <c r="F79" s="81"/>
      <c r="G79" s="81"/>
      <c r="H79" s="81"/>
    </row>
    <row r="80" spans="3:8" x14ac:dyDescent="0.25">
      <c r="C80" s="81"/>
      <c r="D80" s="81"/>
      <c r="E80" s="81"/>
      <c r="F80" s="81"/>
      <c r="G80" s="81"/>
      <c r="H80" s="81"/>
    </row>
    <row r="81" spans="3:8" x14ac:dyDescent="0.25">
      <c r="C81" s="81"/>
      <c r="D81" s="81"/>
      <c r="E81" s="81"/>
      <c r="F81" s="81"/>
      <c r="G81" s="81"/>
      <c r="H81" s="81"/>
    </row>
    <row r="82" spans="3:8" x14ac:dyDescent="0.25">
      <c r="C82" s="81"/>
      <c r="D82" s="81"/>
      <c r="E82" s="81"/>
      <c r="F82" s="81"/>
      <c r="G82" s="81"/>
      <c r="H82" s="81"/>
    </row>
    <row r="83" spans="3:8" x14ac:dyDescent="0.25">
      <c r="C83" s="81"/>
      <c r="D83" s="81"/>
      <c r="E83" s="81"/>
      <c r="F83" s="81"/>
      <c r="G83" s="81"/>
      <c r="H83" s="81"/>
    </row>
    <row r="84" spans="3:8" x14ac:dyDescent="0.25">
      <c r="C84" s="81"/>
      <c r="D84" s="81"/>
      <c r="E84" s="81"/>
      <c r="F84" s="81"/>
      <c r="G84" s="81"/>
      <c r="H84" s="81"/>
    </row>
    <row r="85" spans="3:8" x14ac:dyDescent="0.25">
      <c r="C85" s="81"/>
      <c r="D85" s="81"/>
      <c r="E85" s="81"/>
      <c r="F85" s="81"/>
      <c r="G85" s="81"/>
      <c r="H85" s="81"/>
    </row>
    <row r="86" spans="3:8" x14ac:dyDescent="0.25">
      <c r="C86" s="81"/>
      <c r="D86" s="81"/>
      <c r="E86" s="81"/>
      <c r="F86" s="81"/>
      <c r="G86" s="81"/>
      <c r="H86" s="81"/>
    </row>
  </sheetData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workbookViewId="0"/>
  </sheetViews>
  <sheetFormatPr baseColWidth="10" defaultRowHeight="15" x14ac:dyDescent="0.25"/>
  <cols>
    <col min="3" max="3" width="46.28515625" bestFit="1" customWidth="1"/>
    <col min="4" max="4" width="9.42578125" bestFit="1" customWidth="1"/>
    <col min="5" max="5" width="6.7109375" bestFit="1" customWidth="1"/>
    <col min="6" max="6" width="4.85546875" bestFit="1" customWidth="1"/>
    <col min="7" max="7" width="5.28515625" bestFit="1" customWidth="1"/>
    <col min="8" max="9" width="5" bestFit="1" customWidth="1"/>
    <col min="10" max="10" width="5.7109375" bestFit="1" customWidth="1"/>
    <col min="11" max="11" width="5" bestFit="1" customWidth="1"/>
    <col min="12" max="12" width="4.85546875" bestFit="1" customWidth="1"/>
    <col min="13" max="14" width="5" bestFit="1" customWidth="1"/>
    <col min="15" max="15" width="4.85546875" bestFit="1" customWidth="1"/>
  </cols>
  <sheetData>
    <row r="1" spans="1:15" ht="16.5" thickBot="1" x14ac:dyDescent="0.3">
      <c r="A1" s="113" t="s">
        <v>544</v>
      </c>
    </row>
    <row r="2" spans="1:15" ht="16.5" thickTop="1" thickBot="1" x14ac:dyDescent="0.3">
      <c r="F2" s="412" t="s">
        <v>40</v>
      </c>
      <c r="G2" s="413"/>
      <c r="H2" s="413"/>
      <c r="I2" s="413"/>
      <c r="J2" s="413"/>
    </row>
    <row r="3" spans="1:15" ht="16.5" thickTop="1" thickBot="1" x14ac:dyDescent="0.3">
      <c r="B3" s="414" t="s">
        <v>545</v>
      </c>
      <c r="C3" s="415"/>
      <c r="D3" s="420" t="s">
        <v>546</v>
      </c>
      <c r="E3" s="420" t="s">
        <v>547</v>
      </c>
      <c r="F3" s="422" t="s">
        <v>548</v>
      </c>
      <c r="G3" s="422" t="s">
        <v>549</v>
      </c>
      <c r="H3" s="422" t="s">
        <v>550</v>
      </c>
      <c r="I3" s="422" t="s">
        <v>551</v>
      </c>
      <c r="J3" s="424" t="s">
        <v>552</v>
      </c>
    </row>
    <row r="4" spans="1:15" ht="15.75" thickTop="1" x14ac:dyDescent="0.25">
      <c r="B4" s="416"/>
      <c r="C4" s="417"/>
      <c r="D4" s="421"/>
      <c r="E4" s="421"/>
      <c r="F4" s="423"/>
      <c r="G4" s="423"/>
      <c r="H4" s="423"/>
      <c r="I4" s="423"/>
      <c r="J4" s="425"/>
      <c r="K4" s="426" t="s">
        <v>553</v>
      </c>
      <c r="L4" s="427"/>
      <c r="M4" s="427"/>
      <c r="N4" s="428"/>
      <c r="O4" s="345"/>
    </row>
    <row r="5" spans="1:15" ht="209.25" thickBot="1" x14ac:dyDescent="0.3">
      <c r="B5" s="418"/>
      <c r="C5" s="419"/>
      <c r="D5" s="421"/>
      <c r="E5" s="421"/>
      <c r="F5" s="346" t="s">
        <v>341</v>
      </c>
      <c r="G5" s="346" t="s">
        <v>554</v>
      </c>
      <c r="H5" s="346" t="s">
        <v>555</v>
      </c>
      <c r="I5" s="346" t="s">
        <v>414</v>
      </c>
      <c r="J5" s="347" t="s">
        <v>553</v>
      </c>
      <c r="K5" s="347" t="s">
        <v>32</v>
      </c>
      <c r="L5" s="347" t="s">
        <v>41</v>
      </c>
      <c r="M5" s="347" t="s">
        <v>556</v>
      </c>
      <c r="N5" s="347" t="s">
        <v>557</v>
      </c>
      <c r="O5" s="347" t="s">
        <v>558</v>
      </c>
    </row>
    <row r="6" spans="1:15" ht="16.5" thickTop="1" thickBot="1" x14ac:dyDescent="0.3">
      <c r="B6" s="429" t="s">
        <v>559</v>
      </c>
      <c r="C6" s="430"/>
      <c r="D6" s="430"/>
      <c r="E6" s="348">
        <v>862.15144823616708</v>
      </c>
      <c r="F6" s="349">
        <v>-16.339047356020227</v>
      </c>
      <c r="G6" s="349">
        <v>291.01789139268652</v>
      </c>
      <c r="H6" s="349">
        <v>274.67884403666631</v>
      </c>
      <c r="I6" s="349">
        <v>183.27902352813678</v>
      </c>
      <c r="J6" s="350">
        <v>91.39982050852953</v>
      </c>
      <c r="K6" s="350">
        <v>87.532876485830087</v>
      </c>
      <c r="L6" s="350">
        <v>99.981618153301241</v>
      </c>
      <c r="M6" s="350">
        <v>104.62082784352597</v>
      </c>
      <c r="N6" s="350">
        <v>111.16650189445826</v>
      </c>
      <c r="O6" s="350">
        <v>17.384508721998529</v>
      </c>
    </row>
    <row r="7" spans="1:15" ht="16.5" thickTop="1" thickBot="1" x14ac:dyDescent="0.3">
      <c r="B7" s="351" t="s">
        <v>503</v>
      </c>
      <c r="C7" s="352" t="s">
        <v>560</v>
      </c>
      <c r="D7" s="353" t="s">
        <v>561</v>
      </c>
      <c r="E7" s="354">
        <v>449.96170928651208</v>
      </c>
      <c r="F7" s="355">
        <v>-23.41807911633375</v>
      </c>
      <c r="G7" s="355">
        <v>181.6544939272224</v>
      </c>
      <c r="H7" s="355">
        <v>158.23641481088865</v>
      </c>
      <c r="I7" s="355">
        <v>92.617995431487273</v>
      </c>
      <c r="J7" s="356">
        <v>65.618419379401374</v>
      </c>
      <c r="K7" s="356">
        <v>62.892869440779592</v>
      </c>
      <c r="L7" s="356">
        <v>72.427201469514571</v>
      </c>
      <c r="M7" s="356">
        <v>74.878176501103425</v>
      </c>
      <c r="N7" s="356">
        <v>80.02251163724155</v>
      </c>
      <c r="O7" s="356">
        <v>24.395722326908789</v>
      </c>
    </row>
    <row r="8" spans="1:15" ht="15.75" thickBot="1" x14ac:dyDescent="0.3">
      <c r="B8" s="351" t="s">
        <v>521</v>
      </c>
      <c r="C8" s="352" t="s">
        <v>562</v>
      </c>
      <c r="D8" s="353" t="s">
        <v>561</v>
      </c>
      <c r="E8" s="354">
        <v>322.20784600442107</v>
      </c>
      <c r="F8" s="355">
        <v>1.2249429170886541</v>
      </c>
      <c r="G8" s="355">
        <v>85.930675361814707</v>
      </c>
      <c r="H8" s="355">
        <v>87.155618278903361</v>
      </c>
      <c r="I8" s="355">
        <v>55.448052342176403</v>
      </c>
      <c r="J8" s="356">
        <v>31.707565936726958</v>
      </c>
      <c r="K8" s="356">
        <v>30.857123490337209</v>
      </c>
      <c r="L8" s="356">
        <v>33.232680014896651</v>
      </c>
      <c r="M8" s="356">
        <v>34.34732726240582</v>
      </c>
      <c r="N8" s="356">
        <v>35.578198834621624</v>
      </c>
      <c r="O8" s="356">
        <v>-5.6893247273153591</v>
      </c>
    </row>
    <row r="9" spans="1:15" ht="15.75" thickBot="1" x14ac:dyDescent="0.3">
      <c r="B9" s="351" t="s">
        <v>492</v>
      </c>
      <c r="C9" s="352" t="s">
        <v>563</v>
      </c>
      <c r="D9" s="353" t="s">
        <v>564</v>
      </c>
      <c r="E9" s="354">
        <v>65.777485578168253</v>
      </c>
      <c r="F9" s="355">
        <v>7.0556783820846283</v>
      </c>
      <c r="G9" s="355">
        <v>17.747227629437329</v>
      </c>
      <c r="H9" s="355">
        <v>24.802906011521959</v>
      </c>
      <c r="I9" s="355">
        <v>29.104909782842341</v>
      </c>
      <c r="J9" s="356">
        <v>-4.3020037713203827</v>
      </c>
      <c r="K9" s="356">
        <v>-4.5410209885459167</v>
      </c>
      <c r="L9" s="356">
        <v>-4.1755764613853366</v>
      </c>
      <c r="M9" s="356">
        <v>-3.006380140908508</v>
      </c>
      <c r="N9" s="356">
        <v>-2.9187601642803145</v>
      </c>
      <c r="O9" s="356">
        <v>2.7952402204933722</v>
      </c>
    </row>
    <row r="10" spans="1:15" ht="15.75" thickBot="1" x14ac:dyDescent="0.3">
      <c r="B10" s="357" t="s">
        <v>516</v>
      </c>
      <c r="C10" s="358" t="s">
        <v>517</v>
      </c>
      <c r="D10" s="353" t="s">
        <v>561</v>
      </c>
      <c r="E10" s="359">
        <v>24.204407367065667</v>
      </c>
      <c r="F10" s="360">
        <v>-1.2015895388597611</v>
      </c>
      <c r="G10" s="360">
        <v>5.6854944742120779</v>
      </c>
      <c r="H10" s="360">
        <v>4.4839049353523173</v>
      </c>
      <c r="I10" s="360">
        <v>6.1080659716307331</v>
      </c>
      <c r="J10" s="361">
        <v>-1.6241610362784158</v>
      </c>
      <c r="K10" s="361">
        <v>-1.6760954567407307</v>
      </c>
      <c r="L10" s="361">
        <v>-1.5026868697246325</v>
      </c>
      <c r="M10" s="361">
        <v>-1.5982957790747614</v>
      </c>
      <c r="N10" s="361">
        <v>-1.5154484131245782</v>
      </c>
      <c r="O10" s="361">
        <v>-4.1171290980882747</v>
      </c>
    </row>
    <row r="11" spans="1:15" ht="16.5" thickTop="1" thickBot="1" x14ac:dyDescent="0.3">
      <c r="B11" s="410" t="s">
        <v>565</v>
      </c>
      <c r="C11" s="411"/>
      <c r="D11" s="411"/>
      <c r="E11" s="348">
        <v>1821.1420473675687</v>
      </c>
      <c r="F11" s="349">
        <v>119.36748579385298</v>
      </c>
      <c r="G11" s="349">
        <v>477.9595217142525</v>
      </c>
      <c r="H11" s="349">
        <v>597.32700750810545</v>
      </c>
      <c r="I11" s="349">
        <v>432.5673637249796</v>
      </c>
      <c r="J11" s="350">
        <v>164.75964378312585</v>
      </c>
      <c r="K11" s="350">
        <v>159.82512122325227</v>
      </c>
      <c r="L11" s="350">
        <v>147.27416942975901</v>
      </c>
      <c r="M11" s="350">
        <v>244.89857809707917</v>
      </c>
      <c r="N11" s="350">
        <v>226.66211868837456</v>
      </c>
      <c r="O11" s="350">
        <v>35.196143289417066</v>
      </c>
    </row>
    <row r="12" spans="1:15" ht="21" thickTop="1" thickBot="1" x14ac:dyDescent="0.3">
      <c r="B12" s="351" t="s">
        <v>486</v>
      </c>
      <c r="C12" s="352" t="s">
        <v>566</v>
      </c>
      <c r="D12" s="353" t="s">
        <v>567</v>
      </c>
      <c r="E12" s="354">
        <v>179.58686225718935</v>
      </c>
      <c r="F12" s="355">
        <v>-9.4893667747777144</v>
      </c>
      <c r="G12" s="355">
        <v>38.219023248222094</v>
      </c>
      <c r="H12" s="355">
        <v>28.729656473444379</v>
      </c>
      <c r="I12" s="355">
        <v>60.874426759186662</v>
      </c>
      <c r="J12" s="356">
        <v>-32.144770285742283</v>
      </c>
      <c r="K12" s="356">
        <v>-32.771014604916047</v>
      </c>
      <c r="L12" s="356">
        <v>-33.562446108575102</v>
      </c>
      <c r="M12" s="356">
        <v>-25.861402593743975</v>
      </c>
      <c r="N12" s="356">
        <v>-27.365510716109618</v>
      </c>
      <c r="O12" s="356">
        <v>44.461239446420898</v>
      </c>
    </row>
    <row r="13" spans="1:15" ht="15.75" thickBot="1" x14ac:dyDescent="0.3">
      <c r="B13" s="351" t="s">
        <v>459</v>
      </c>
      <c r="C13" s="352" t="s">
        <v>568</v>
      </c>
      <c r="D13" s="353" t="s">
        <v>569</v>
      </c>
      <c r="E13" s="354">
        <v>91.525488738677652</v>
      </c>
      <c r="F13" s="355">
        <v>7.0735640304670717</v>
      </c>
      <c r="G13" s="355">
        <v>30.41190786426586</v>
      </c>
      <c r="H13" s="355">
        <v>37.485471894732932</v>
      </c>
      <c r="I13" s="355">
        <v>17.183887454517841</v>
      </c>
      <c r="J13" s="356">
        <v>20.301584440215091</v>
      </c>
      <c r="K13" s="356">
        <v>19.846834965047666</v>
      </c>
      <c r="L13" s="356">
        <v>19.36502476693963</v>
      </c>
      <c r="M13" s="356">
        <v>24.731914648592831</v>
      </c>
      <c r="N13" s="356">
        <v>23.71694043054325</v>
      </c>
      <c r="O13" s="356">
        <v>-17.905674217131239</v>
      </c>
    </row>
    <row r="14" spans="1:15" ht="15.75" thickBot="1" x14ac:dyDescent="0.3">
      <c r="B14" s="351" t="s">
        <v>448</v>
      </c>
      <c r="C14" s="352" t="s">
        <v>449</v>
      </c>
      <c r="D14" s="353" t="s">
        <v>569</v>
      </c>
      <c r="E14" s="354">
        <v>350.98658943091129</v>
      </c>
      <c r="F14" s="355">
        <v>10.45502363005089</v>
      </c>
      <c r="G14" s="355">
        <v>100.8419065704033</v>
      </c>
      <c r="H14" s="355">
        <v>111.29693020045418</v>
      </c>
      <c r="I14" s="355">
        <v>47.208703219487823</v>
      </c>
      <c r="J14" s="356">
        <v>64.088226980966368</v>
      </c>
      <c r="K14" s="356">
        <v>62.383378862100052</v>
      </c>
      <c r="L14" s="356">
        <v>60.284025927410859</v>
      </c>
      <c r="M14" s="356">
        <v>83.324377470644862</v>
      </c>
      <c r="N14" s="356">
        <v>79.195104259386568</v>
      </c>
      <c r="O14" s="356">
        <v>18.21380593455568</v>
      </c>
    </row>
    <row r="15" spans="1:15" ht="15.75" thickBot="1" x14ac:dyDescent="0.3">
      <c r="B15" s="351" t="s">
        <v>477</v>
      </c>
      <c r="C15" s="352" t="s">
        <v>478</v>
      </c>
      <c r="D15" s="353" t="s">
        <v>567</v>
      </c>
      <c r="E15" s="354">
        <v>118.45998023026134</v>
      </c>
      <c r="F15" s="355">
        <v>-5.5379128234940707</v>
      </c>
      <c r="G15" s="355">
        <v>23.99949857620355</v>
      </c>
      <c r="H15" s="355">
        <v>18.461585752709478</v>
      </c>
      <c r="I15" s="355">
        <v>31.14366409501374</v>
      </c>
      <c r="J15" s="356">
        <v>-12.682078342304262</v>
      </c>
      <c r="K15" s="356">
        <v>-12.678371764341808</v>
      </c>
      <c r="L15" s="356">
        <v>-13.658883724909522</v>
      </c>
      <c r="M15" s="356">
        <v>-11.709422569642118</v>
      </c>
      <c r="N15" s="356">
        <v>-12.621374915083237</v>
      </c>
      <c r="O15" s="356">
        <v>28.144291348371709</v>
      </c>
    </row>
    <row r="16" spans="1:15" ht="15.75" thickBot="1" x14ac:dyDescent="0.3">
      <c r="B16" s="351" t="s">
        <v>450</v>
      </c>
      <c r="C16" s="352" t="s">
        <v>451</v>
      </c>
      <c r="D16" s="353" t="s">
        <v>569</v>
      </c>
      <c r="E16" s="354">
        <v>513.34005935704829</v>
      </c>
      <c r="F16" s="355">
        <v>27.43400292744224</v>
      </c>
      <c r="G16" s="355">
        <v>149.83963974043101</v>
      </c>
      <c r="H16" s="355">
        <v>177.27364266787325</v>
      </c>
      <c r="I16" s="355">
        <v>106.7082431326523</v>
      </c>
      <c r="J16" s="356">
        <v>70.565399535220948</v>
      </c>
      <c r="K16" s="356">
        <v>68.073182719488429</v>
      </c>
      <c r="L16" s="356">
        <v>64.870547965759599</v>
      </c>
      <c r="M16" s="356">
        <v>98.304760029831883</v>
      </c>
      <c r="N16" s="356">
        <v>92.164011157641525</v>
      </c>
      <c r="O16" s="356">
        <v>-27.246374611986401</v>
      </c>
    </row>
    <row r="17" spans="2:15" ht="15.75" thickBot="1" x14ac:dyDescent="0.3">
      <c r="B17" s="351" t="s">
        <v>454</v>
      </c>
      <c r="C17" s="352" t="s">
        <v>570</v>
      </c>
      <c r="D17" s="353" t="s">
        <v>569</v>
      </c>
      <c r="E17" s="354">
        <v>73.017551387271652</v>
      </c>
      <c r="F17" s="355">
        <v>4.2228835321358229</v>
      </c>
      <c r="G17" s="355">
        <v>21.58018578831858</v>
      </c>
      <c r="H17" s="355">
        <v>25.803069320454405</v>
      </c>
      <c r="I17" s="355">
        <v>12.780530639240819</v>
      </c>
      <c r="J17" s="356">
        <v>13.022538681213586</v>
      </c>
      <c r="K17" s="356">
        <v>12.716479005157357</v>
      </c>
      <c r="L17" s="356">
        <v>12.229677938091481</v>
      </c>
      <c r="M17" s="356">
        <v>16.423721736369703</v>
      </c>
      <c r="N17" s="356">
        <v>15.53375781809542</v>
      </c>
      <c r="O17" s="356">
        <v>-11.150376300871811</v>
      </c>
    </row>
    <row r="18" spans="2:15" ht="15.75" thickBot="1" x14ac:dyDescent="0.3">
      <c r="B18" s="351" t="s">
        <v>442</v>
      </c>
      <c r="C18" s="352" t="s">
        <v>443</v>
      </c>
      <c r="D18" s="353" t="s">
        <v>564</v>
      </c>
      <c r="E18" s="354">
        <v>302.79558273040533</v>
      </c>
      <c r="F18" s="355">
        <v>27.175618820127031</v>
      </c>
      <c r="G18" s="355">
        <v>80.934909837381241</v>
      </c>
      <c r="H18" s="355">
        <v>108.11052865750827</v>
      </c>
      <c r="I18" s="355">
        <v>85.015939850583408</v>
      </c>
      <c r="J18" s="356">
        <v>23.094588806924861</v>
      </c>
      <c r="K18" s="356">
        <v>22.588523578145697</v>
      </c>
      <c r="L18" s="356">
        <v>20.306571682894813</v>
      </c>
      <c r="M18" s="356">
        <v>33.698697291193284</v>
      </c>
      <c r="N18" s="356">
        <v>30.911834257727975</v>
      </c>
      <c r="O18" s="356">
        <v>14.0300257320458</v>
      </c>
    </row>
    <row r="19" spans="2:15" ht="15.75" thickBot="1" x14ac:dyDescent="0.3">
      <c r="B19" s="357" t="s">
        <v>433</v>
      </c>
      <c r="C19" s="358" t="s">
        <v>571</v>
      </c>
      <c r="D19" s="353" t="s">
        <v>572</v>
      </c>
      <c r="E19" s="359">
        <v>191.42993323580365</v>
      </c>
      <c r="F19" s="360">
        <v>58.033672451901708</v>
      </c>
      <c r="G19" s="360">
        <v>32.132450089026896</v>
      </c>
      <c r="H19" s="360">
        <v>90.166122540928598</v>
      </c>
      <c r="I19" s="360">
        <v>71.651968574297015</v>
      </c>
      <c r="J19" s="361">
        <v>18.514153966631582</v>
      </c>
      <c r="K19" s="361">
        <v>19.666108462570804</v>
      </c>
      <c r="L19" s="361">
        <v>17.43965098214727</v>
      </c>
      <c r="M19" s="361">
        <v>25.985932083832708</v>
      </c>
      <c r="N19" s="361">
        <v>25.127356396172772</v>
      </c>
      <c r="O19" s="361">
        <v>-13.350794041987569</v>
      </c>
    </row>
    <row r="20" spans="2:15" ht="16.5" thickTop="1" thickBot="1" x14ac:dyDescent="0.3">
      <c r="B20" s="410" t="s">
        <v>573</v>
      </c>
      <c r="C20" s="411"/>
      <c r="D20" s="411"/>
      <c r="E20" s="348">
        <v>201.772014241139</v>
      </c>
      <c r="F20" s="349">
        <v>-5.3825154184863404</v>
      </c>
      <c r="G20" s="349">
        <v>52.441577399587125</v>
      </c>
      <c r="H20" s="349">
        <v>47.059061981100783</v>
      </c>
      <c r="I20" s="349">
        <v>57.537648159964448</v>
      </c>
      <c r="J20" s="350">
        <v>-10.478586178863665</v>
      </c>
      <c r="K20" s="350">
        <v>-11.045360750372495</v>
      </c>
      <c r="L20" s="350">
        <v>-11.542529105773099</v>
      </c>
      <c r="M20" s="350">
        <v>-7.8152300980745224</v>
      </c>
      <c r="N20" s="350">
        <v>-8.8301413669769246</v>
      </c>
      <c r="O20" s="350">
        <v>47.505791625943154</v>
      </c>
    </row>
    <row r="21" spans="2:15" ht="16.5" thickTop="1" thickBot="1" x14ac:dyDescent="0.3">
      <c r="B21" s="351" t="s">
        <v>499</v>
      </c>
      <c r="C21" s="352" t="s">
        <v>574</v>
      </c>
      <c r="D21" s="353" t="s">
        <v>567</v>
      </c>
      <c r="E21" s="354">
        <v>28.753646982288668</v>
      </c>
      <c r="F21" s="355">
        <v>-2.0540722116552179</v>
      </c>
      <c r="G21" s="355">
        <v>5.8573174764124349</v>
      </c>
      <c r="H21" s="355">
        <v>3.803245264757217</v>
      </c>
      <c r="I21" s="355">
        <v>8.6319968708359891</v>
      </c>
      <c r="J21" s="356">
        <v>-4.8287516060787716</v>
      </c>
      <c r="K21" s="356">
        <v>-4.9501577512233501</v>
      </c>
      <c r="L21" s="356">
        <v>-4.9831569646528022</v>
      </c>
      <c r="M21" s="356">
        <v>-4.7053195685291431</v>
      </c>
      <c r="N21" s="356">
        <v>-4.857515636812054</v>
      </c>
      <c r="O21" s="356">
        <v>12.31642139254858</v>
      </c>
    </row>
    <row r="22" spans="2:15" ht="15.75" thickBot="1" x14ac:dyDescent="0.3">
      <c r="B22" s="351" t="s">
        <v>464</v>
      </c>
      <c r="C22" s="352" t="s">
        <v>575</v>
      </c>
      <c r="D22" s="353" t="s">
        <v>569</v>
      </c>
      <c r="E22" s="354">
        <v>48.189242856464659</v>
      </c>
      <c r="F22" s="355">
        <v>-6.8602335767166718</v>
      </c>
      <c r="G22" s="355">
        <v>17.530827340274861</v>
      </c>
      <c r="H22" s="355">
        <v>10.670593763558189</v>
      </c>
      <c r="I22" s="355">
        <v>17.44834792371724</v>
      </c>
      <c r="J22" s="356">
        <v>-6.7777541601590503</v>
      </c>
      <c r="K22" s="356">
        <v>-6.9174098751945046</v>
      </c>
      <c r="L22" s="356">
        <v>-7.0007810974588693</v>
      </c>
      <c r="M22" s="356">
        <v>-6.5826454390057965</v>
      </c>
      <c r="N22" s="356">
        <v>-6.7976638376732641</v>
      </c>
      <c r="O22" s="356">
        <v>-0.36343795300832571</v>
      </c>
    </row>
    <row r="23" spans="2:15" ht="15.75" thickBot="1" x14ac:dyDescent="0.3">
      <c r="B23" s="357" t="s">
        <v>434</v>
      </c>
      <c r="C23" s="358" t="s">
        <v>576</v>
      </c>
      <c r="D23" s="353" t="s">
        <v>564</v>
      </c>
      <c r="E23" s="359">
        <v>124.82912440238567</v>
      </c>
      <c r="F23" s="360">
        <v>3.5317903698855488</v>
      </c>
      <c r="G23" s="360">
        <v>29.053432582899831</v>
      </c>
      <c r="H23" s="360">
        <v>32.585222952785379</v>
      </c>
      <c r="I23" s="360">
        <v>31.457303365411221</v>
      </c>
      <c r="J23" s="361">
        <v>1.1279195873741585</v>
      </c>
      <c r="K23" s="361">
        <v>0.82220687604535669</v>
      </c>
      <c r="L23" s="361">
        <v>0.44140895633856658</v>
      </c>
      <c r="M23" s="361">
        <v>3.4727349094604136</v>
      </c>
      <c r="N23" s="361">
        <v>2.8250381075083979</v>
      </c>
      <c r="O23" s="361">
        <v>35.552808186402899</v>
      </c>
    </row>
    <row r="24" spans="2:15" ht="16.5" thickTop="1" thickBot="1" x14ac:dyDescent="0.3">
      <c r="B24" s="410" t="s">
        <v>577</v>
      </c>
      <c r="C24" s="411"/>
      <c r="D24" s="411"/>
      <c r="E24" s="348">
        <v>849.30621276202123</v>
      </c>
      <c r="F24" s="349">
        <v>-22.133038778549096</v>
      </c>
      <c r="G24" s="349">
        <v>273.41256940159451</v>
      </c>
      <c r="H24" s="349">
        <v>251.27953062304542</v>
      </c>
      <c r="I24" s="349">
        <v>171.87917989201694</v>
      </c>
      <c r="J24" s="350">
        <v>79.400350731028482</v>
      </c>
      <c r="K24" s="350">
        <v>78.667422877852772</v>
      </c>
      <c r="L24" s="350">
        <v>72.648742148594977</v>
      </c>
      <c r="M24" s="350">
        <v>85.36607040789292</v>
      </c>
      <c r="N24" s="350">
        <v>78.719993174954851</v>
      </c>
      <c r="O24" s="350">
        <v>68.645578928026865</v>
      </c>
    </row>
    <row r="25" spans="2:15" ht="16.5" thickTop="1" thickBot="1" x14ac:dyDescent="0.3">
      <c r="B25" s="351" t="s">
        <v>578</v>
      </c>
      <c r="C25" s="352" t="s">
        <v>579</v>
      </c>
      <c r="D25" s="353" t="s">
        <v>567</v>
      </c>
      <c r="E25" s="354">
        <v>208.04706381313267</v>
      </c>
      <c r="F25" s="355">
        <v>5.1812141789264956</v>
      </c>
      <c r="G25" s="355">
        <v>53.430906475644512</v>
      </c>
      <c r="H25" s="355">
        <v>58.612120654571008</v>
      </c>
      <c r="I25" s="355">
        <v>56.335458799158737</v>
      </c>
      <c r="J25" s="356">
        <v>2.2766618554122715</v>
      </c>
      <c r="K25" s="356">
        <v>2.0012654094923619</v>
      </c>
      <c r="L25" s="356">
        <v>1.6508037995244251E-2</v>
      </c>
      <c r="M25" s="356">
        <v>3.9689720588341544</v>
      </c>
      <c r="N25" s="356">
        <v>1.6871923916543921</v>
      </c>
      <c r="O25" s="356">
        <v>43.712160616130411</v>
      </c>
    </row>
    <row r="26" spans="2:15" ht="15.75" thickBot="1" x14ac:dyDescent="0.3">
      <c r="B26" s="351" t="s">
        <v>438</v>
      </c>
      <c r="C26" s="352" t="s">
        <v>439</v>
      </c>
      <c r="D26" s="353" t="s">
        <v>569</v>
      </c>
      <c r="E26" s="354">
        <v>104.67694551143799</v>
      </c>
      <c r="F26" s="355">
        <v>-11.59793219154372</v>
      </c>
      <c r="G26" s="355">
        <v>39.55112760544651</v>
      </c>
      <c r="H26" s="355">
        <v>27.95319541390279</v>
      </c>
      <c r="I26" s="355">
        <v>19.339601112759912</v>
      </c>
      <c r="J26" s="356">
        <v>8.6135943011428786</v>
      </c>
      <c r="K26" s="356">
        <v>8.338802455729418</v>
      </c>
      <c r="L26" s="356">
        <v>7.9685266656365492</v>
      </c>
      <c r="M26" s="356">
        <v>8.8402180429387194</v>
      </c>
      <c r="N26" s="356">
        <v>8.1959746008307768</v>
      </c>
      <c r="O26" s="356">
        <v>-3.2250752883224512</v>
      </c>
    </row>
    <row r="27" spans="2:15" ht="15.75" thickBot="1" x14ac:dyDescent="0.3">
      <c r="B27" s="351" t="s">
        <v>445</v>
      </c>
      <c r="C27" s="352" t="s">
        <v>446</v>
      </c>
      <c r="D27" s="353" t="s">
        <v>569</v>
      </c>
      <c r="E27" s="354">
        <v>146.04279775296735</v>
      </c>
      <c r="F27" s="355">
        <v>-6.7245055865520094</v>
      </c>
      <c r="G27" s="355">
        <v>50.040665287158497</v>
      </c>
      <c r="H27" s="355">
        <v>43.316159700606491</v>
      </c>
      <c r="I27" s="355">
        <v>28.906412672009829</v>
      </c>
      <c r="J27" s="356">
        <v>14.409747028596662</v>
      </c>
      <c r="K27" s="356">
        <v>13.93989080786848</v>
      </c>
      <c r="L27" s="356">
        <v>13.249798125059478</v>
      </c>
      <c r="M27" s="356">
        <v>17.096025944995397</v>
      </c>
      <c r="N27" s="356">
        <v>15.895902064380572</v>
      </c>
      <c r="O27" s="356">
        <v>13.14840666171469</v>
      </c>
    </row>
    <row r="28" spans="2:15" ht="15.75" thickBot="1" x14ac:dyDescent="0.3">
      <c r="B28" s="351" t="s">
        <v>469</v>
      </c>
      <c r="C28" s="352" t="s">
        <v>470</v>
      </c>
      <c r="D28" s="353" t="s">
        <v>569</v>
      </c>
      <c r="E28" s="354">
        <v>121.94766106322099</v>
      </c>
      <c r="F28" s="355">
        <v>-22.00754536431306</v>
      </c>
      <c r="G28" s="355">
        <v>43.729965572771462</v>
      </c>
      <c r="H28" s="355">
        <v>21.722420208458402</v>
      </c>
      <c r="I28" s="355">
        <v>25.978463192565009</v>
      </c>
      <c r="J28" s="356">
        <v>-4.2560429841066068</v>
      </c>
      <c r="K28" s="356">
        <v>-4.2882783596600298</v>
      </c>
      <c r="L28" s="356">
        <v>-5.2983872951295972</v>
      </c>
      <c r="M28" s="356">
        <v>-4.2306677736154761</v>
      </c>
      <c r="N28" s="356">
        <v>-5.2647003364567482</v>
      </c>
      <c r="O28" s="356">
        <v>20.876082599006981</v>
      </c>
    </row>
    <row r="29" spans="2:15" ht="15.75" thickBot="1" x14ac:dyDescent="0.3">
      <c r="B29" s="357" t="s">
        <v>431</v>
      </c>
      <c r="C29" s="358" t="s">
        <v>432</v>
      </c>
      <c r="D29" s="353" t="s">
        <v>564</v>
      </c>
      <c r="E29" s="359">
        <v>268.59174462126231</v>
      </c>
      <c r="F29" s="360">
        <v>13.015730184933201</v>
      </c>
      <c r="G29" s="360">
        <v>86.659904460573514</v>
      </c>
      <c r="H29" s="360">
        <v>99.675634645506719</v>
      </c>
      <c r="I29" s="360">
        <v>41.319244115523453</v>
      </c>
      <c r="J29" s="361">
        <v>58.356390529983265</v>
      </c>
      <c r="K29" s="361">
        <v>58.675742564422528</v>
      </c>
      <c r="L29" s="361">
        <v>56.712296615033289</v>
      </c>
      <c r="M29" s="361">
        <v>59.691522134740104</v>
      </c>
      <c r="N29" s="361">
        <v>58.20562445454582</v>
      </c>
      <c r="O29" s="361">
        <v>-5.8659956605027617</v>
      </c>
    </row>
    <row r="30" spans="2:15" ht="16.5" thickTop="1" thickBot="1" x14ac:dyDescent="0.3">
      <c r="B30" s="410" t="s">
        <v>580</v>
      </c>
      <c r="C30" s="411"/>
      <c r="D30" s="411"/>
      <c r="E30" s="348">
        <v>717.03623721761198</v>
      </c>
      <c r="F30" s="349">
        <v>-17.616038522748831</v>
      </c>
      <c r="G30" s="349">
        <v>228.1335479459226</v>
      </c>
      <c r="H30" s="349">
        <v>210.51750942317378</v>
      </c>
      <c r="I30" s="349">
        <v>182.87168923132322</v>
      </c>
      <c r="J30" s="350">
        <v>27.645820191850561</v>
      </c>
      <c r="K30" s="350">
        <v>26.762699854178663</v>
      </c>
      <c r="L30" s="350">
        <v>23.423783301429125</v>
      </c>
      <c r="M30" s="350">
        <v>29.289130138570954</v>
      </c>
      <c r="N30" s="350">
        <v>25.209497356835897</v>
      </c>
      <c r="O30" s="350">
        <v>73.289651784667086</v>
      </c>
    </row>
    <row r="31" spans="2:15" ht="16.5" thickTop="1" thickBot="1" x14ac:dyDescent="0.3">
      <c r="B31" s="351" t="s">
        <v>507</v>
      </c>
      <c r="C31" s="352" t="s">
        <v>508</v>
      </c>
      <c r="D31" s="353" t="s">
        <v>567</v>
      </c>
      <c r="E31" s="354">
        <v>190.77432922718302</v>
      </c>
      <c r="F31" s="355">
        <v>-15.104825608781571</v>
      </c>
      <c r="G31" s="355">
        <v>56.617426793558877</v>
      </c>
      <c r="H31" s="355">
        <v>41.51260118477731</v>
      </c>
      <c r="I31" s="355">
        <v>49.638095423156507</v>
      </c>
      <c r="J31" s="356">
        <v>-8.125494238379197</v>
      </c>
      <c r="K31" s="356">
        <v>-8.4227730005742671</v>
      </c>
      <c r="L31" s="356">
        <v>-9.1331591788233553</v>
      </c>
      <c r="M31" s="356">
        <v>-7.6711257151009988</v>
      </c>
      <c r="N31" s="356">
        <v>-8.689139656258682</v>
      </c>
      <c r="O31" s="356">
        <v>66.740508761093068</v>
      </c>
    </row>
    <row r="32" spans="2:15" ht="15.75" thickBot="1" x14ac:dyDescent="0.3">
      <c r="B32" s="351" t="s">
        <v>497</v>
      </c>
      <c r="C32" s="352" t="s">
        <v>498</v>
      </c>
      <c r="D32" s="353" t="s">
        <v>569</v>
      </c>
      <c r="E32" s="354">
        <v>304.999995002726</v>
      </c>
      <c r="F32" s="355">
        <v>-6.5928832778003033</v>
      </c>
      <c r="G32" s="355">
        <v>99.734081589338871</v>
      </c>
      <c r="H32" s="355">
        <v>93.141198311538574</v>
      </c>
      <c r="I32" s="355">
        <v>77.994187061578273</v>
      </c>
      <c r="J32" s="356">
        <v>15.1470112499603</v>
      </c>
      <c r="K32" s="356">
        <v>14.877534680560885</v>
      </c>
      <c r="L32" s="356">
        <v>13.107151378619335</v>
      </c>
      <c r="M32" s="356">
        <v>16.212117008695998</v>
      </c>
      <c r="N32" s="356">
        <v>14.220074270745002</v>
      </c>
      <c r="O32" s="356">
        <v>15.441572938738799</v>
      </c>
    </row>
    <row r="33" spans="1:15" ht="15.75" thickBot="1" x14ac:dyDescent="0.3">
      <c r="B33" s="357" t="s">
        <v>462</v>
      </c>
      <c r="C33" s="358" t="s">
        <v>463</v>
      </c>
      <c r="D33" s="353" t="s">
        <v>564</v>
      </c>
      <c r="E33" s="359">
        <v>221.261912987703</v>
      </c>
      <c r="F33" s="360">
        <v>4.0816703638330436</v>
      </c>
      <c r="G33" s="360">
        <v>71.782039563024853</v>
      </c>
      <c r="H33" s="360">
        <v>75.863709926857894</v>
      </c>
      <c r="I33" s="360">
        <v>55.239406746588429</v>
      </c>
      <c r="J33" s="361">
        <v>20.624303180269465</v>
      </c>
      <c r="K33" s="361">
        <v>20.30793817419206</v>
      </c>
      <c r="L33" s="361">
        <v>19.449791101633167</v>
      </c>
      <c r="M33" s="361">
        <v>20.748138844975969</v>
      </c>
      <c r="N33" s="361">
        <v>19.678562742349584</v>
      </c>
      <c r="O33" s="361">
        <v>-8.892429915164783</v>
      </c>
    </row>
    <row r="34" spans="1:15" ht="16.5" thickTop="1" thickBot="1" x14ac:dyDescent="0.3">
      <c r="A34" s="81"/>
      <c r="B34" s="410" t="s">
        <v>581</v>
      </c>
      <c r="C34" s="411"/>
      <c r="D34" s="411"/>
      <c r="E34" s="348">
        <v>268.81511711708032</v>
      </c>
      <c r="F34" s="349">
        <v>-9.2139762734146018</v>
      </c>
      <c r="G34" s="349">
        <v>98.817621735123723</v>
      </c>
      <c r="H34" s="349">
        <v>89.603645461709121</v>
      </c>
      <c r="I34" s="349">
        <v>55.088198035708892</v>
      </c>
      <c r="J34" s="350">
        <v>34.515447426000229</v>
      </c>
      <c r="K34" s="350">
        <v>33.396674108791665</v>
      </c>
      <c r="L34" s="350">
        <v>33.253673759428985</v>
      </c>
      <c r="M34" s="350">
        <v>35.181383609683856</v>
      </c>
      <c r="N34" s="350">
        <v>33.980762271566114</v>
      </c>
      <c r="O34" s="350">
        <v>59.430497556589394</v>
      </c>
    </row>
    <row r="35" spans="1:15" ht="16.5" thickTop="1" thickBot="1" x14ac:dyDescent="0.3">
      <c r="B35" s="351" t="s">
        <v>582</v>
      </c>
      <c r="C35" s="352" t="s">
        <v>378</v>
      </c>
      <c r="D35" s="353" t="s">
        <v>583</v>
      </c>
      <c r="E35" s="354">
        <v>86.439566951445997</v>
      </c>
      <c r="F35" s="355">
        <v>3.9859807558304352</v>
      </c>
      <c r="G35" s="355">
        <v>30.65896880159486</v>
      </c>
      <c r="H35" s="355">
        <v>34.644949557425292</v>
      </c>
      <c r="I35" s="355">
        <v>15.872745995129369</v>
      </c>
      <c r="J35" s="356">
        <v>18.772203562295921</v>
      </c>
      <c r="K35" s="356">
        <v>18.42638681480485</v>
      </c>
      <c r="L35" s="356">
        <v>18.552750739735146</v>
      </c>
      <c r="M35" s="356">
        <v>16.856376334763695</v>
      </c>
      <c r="N35" s="356">
        <v>16.734135767575495</v>
      </c>
      <c r="O35" s="356">
        <v>16.648044708549989</v>
      </c>
    </row>
    <row r="36" spans="1:15" ht="15.75" thickBot="1" x14ac:dyDescent="0.3">
      <c r="B36" s="351" t="s">
        <v>584</v>
      </c>
      <c r="C36" s="352" t="s">
        <v>585</v>
      </c>
      <c r="D36" s="353" t="s">
        <v>583</v>
      </c>
      <c r="E36" s="354">
        <v>105.18453678294166</v>
      </c>
      <c r="F36" s="355">
        <v>-5.3115167789655731</v>
      </c>
      <c r="G36" s="355">
        <v>32.598292917766599</v>
      </c>
      <c r="H36" s="355">
        <v>27.286776138801027</v>
      </c>
      <c r="I36" s="355">
        <v>19.955046547545049</v>
      </c>
      <c r="J36" s="356">
        <v>7.3317295912559786</v>
      </c>
      <c r="K36" s="356">
        <v>6.7833632525921672</v>
      </c>
      <c r="L36" s="356">
        <v>6.5957861722185065</v>
      </c>
      <c r="M36" s="356">
        <v>10.076574954352658</v>
      </c>
      <c r="N36" s="356">
        <v>9.2899673894927517</v>
      </c>
      <c r="O36" s="356">
        <v>32.665793056804411</v>
      </c>
    </row>
    <row r="37" spans="1:15" ht="15.75" thickBot="1" x14ac:dyDescent="0.3">
      <c r="B37" s="351" t="s">
        <v>509</v>
      </c>
      <c r="C37" s="352" t="s">
        <v>279</v>
      </c>
      <c r="D37" s="353" t="s">
        <v>569</v>
      </c>
      <c r="E37" s="354">
        <v>49.660137492011998</v>
      </c>
      <c r="F37" s="355">
        <v>-5.6843610382020113</v>
      </c>
      <c r="G37" s="355">
        <v>24.356843802783189</v>
      </c>
      <c r="H37" s="355">
        <v>18.672482764581176</v>
      </c>
      <c r="I37" s="355">
        <v>11.90785174695621</v>
      </c>
      <c r="J37" s="356">
        <v>6.764631017624966</v>
      </c>
      <c r="K37" s="356">
        <v>6.6105053663471427</v>
      </c>
      <c r="L37" s="356">
        <v>6.5719568471308083</v>
      </c>
      <c r="M37" s="356">
        <v>6.6207070377547002</v>
      </c>
      <c r="N37" s="356">
        <v>6.4372123509324144</v>
      </c>
      <c r="O37" s="356">
        <v>3.6367712654912201</v>
      </c>
    </row>
    <row r="38" spans="1:15" ht="15.75" thickBot="1" x14ac:dyDescent="0.3">
      <c r="B38" s="357" t="s">
        <v>472</v>
      </c>
      <c r="C38" s="358" t="s">
        <v>586</v>
      </c>
      <c r="D38" s="353" t="s">
        <v>564</v>
      </c>
      <c r="E38" s="359">
        <v>27.530875890680665</v>
      </c>
      <c r="F38" s="360">
        <v>-2.2040792120774531</v>
      </c>
      <c r="G38" s="360">
        <v>11.20351621297907</v>
      </c>
      <c r="H38" s="360">
        <v>8.9994370009016169</v>
      </c>
      <c r="I38" s="360">
        <v>7.3525537460782671</v>
      </c>
      <c r="J38" s="361">
        <v>1.6468832548233499</v>
      </c>
      <c r="K38" s="361">
        <v>1.5764186750474982</v>
      </c>
      <c r="L38" s="361">
        <v>1.5331800003445197</v>
      </c>
      <c r="M38" s="361">
        <v>1.6277252828127855</v>
      </c>
      <c r="N38" s="361">
        <v>1.5194467635654396</v>
      </c>
      <c r="O38" s="361">
        <v>6.4798885257437746</v>
      </c>
    </row>
    <row r="39" spans="1:15" ht="16.5" thickTop="1" thickBot="1" x14ac:dyDescent="0.3">
      <c r="B39" s="410" t="s">
        <v>587</v>
      </c>
      <c r="C39" s="411"/>
      <c r="D39" s="411"/>
      <c r="E39" s="348">
        <v>873.8693061339377</v>
      </c>
      <c r="F39" s="349">
        <v>23.924011168197683</v>
      </c>
      <c r="G39" s="349">
        <v>228.68495311256174</v>
      </c>
      <c r="H39" s="349">
        <v>252.60896428075944</v>
      </c>
      <c r="I39" s="349">
        <v>261.62625775097479</v>
      </c>
      <c r="J39" s="350">
        <v>-9.0172934702153498</v>
      </c>
      <c r="K39" s="350">
        <v>-9.6388715962103504</v>
      </c>
      <c r="L39" s="350">
        <v>-17.747235912451089</v>
      </c>
      <c r="M39" s="350">
        <v>-2.6888527170554539</v>
      </c>
      <c r="N39" s="350">
        <v>-10.887755777332927</v>
      </c>
      <c r="O39" s="350">
        <v>-50.649420915594753</v>
      </c>
    </row>
    <row r="40" spans="1:15" ht="16.5" thickTop="1" thickBot="1" x14ac:dyDescent="0.3">
      <c r="B40" s="351" t="s">
        <v>467</v>
      </c>
      <c r="C40" s="352" t="s">
        <v>468</v>
      </c>
      <c r="D40" s="353" t="s">
        <v>569</v>
      </c>
      <c r="E40" s="354">
        <v>204.25233415767298</v>
      </c>
      <c r="F40" s="355">
        <v>-9.1354413361989337</v>
      </c>
      <c r="G40" s="355">
        <v>70.206623651665822</v>
      </c>
      <c r="H40" s="355">
        <v>61.071182315466885</v>
      </c>
      <c r="I40" s="355">
        <v>49.414596964111738</v>
      </c>
      <c r="J40" s="356">
        <v>11.656585351355147</v>
      </c>
      <c r="K40" s="356">
        <v>11.353908200153214</v>
      </c>
      <c r="L40" s="356">
        <v>10.150504916534274</v>
      </c>
      <c r="M40" s="356">
        <v>16.130968224802203</v>
      </c>
      <c r="N40" s="356">
        <v>14.681054780500375</v>
      </c>
      <c r="O40" s="356">
        <v>19.040965401305741</v>
      </c>
    </row>
    <row r="41" spans="1:15" ht="15.75" thickBot="1" x14ac:dyDescent="0.3">
      <c r="B41" s="351" t="s">
        <v>436</v>
      </c>
      <c r="C41" s="352" t="s">
        <v>437</v>
      </c>
      <c r="D41" s="353" t="s">
        <v>569</v>
      </c>
      <c r="E41" s="354">
        <v>179.54776525339869</v>
      </c>
      <c r="F41" s="355">
        <v>-14.642386231795079</v>
      </c>
      <c r="G41" s="355">
        <v>45.080854157993222</v>
      </c>
      <c r="H41" s="355">
        <v>30.438467926198143</v>
      </c>
      <c r="I41" s="355">
        <v>50.680394290290543</v>
      </c>
      <c r="J41" s="356">
        <v>-20.2419263640924</v>
      </c>
      <c r="K41" s="356">
        <v>-20.253243451241481</v>
      </c>
      <c r="L41" s="356">
        <v>-22.908840478987891</v>
      </c>
      <c r="M41" s="356">
        <v>-22.871726948342889</v>
      </c>
      <c r="N41" s="356">
        <v>-25.552488741260881</v>
      </c>
      <c r="O41" s="356">
        <v>-14.33079175104575</v>
      </c>
    </row>
    <row r="42" spans="1:15" ht="15.75" thickBot="1" x14ac:dyDescent="0.3">
      <c r="B42" s="357" t="s">
        <v>440</v>
      </c>
      <c r="C42" s="358" t="s">
        <v>441</v>
      </c>
      <c r="D42" s="353" t="s">
        <v>564</v>
      </c>
      <c r="E42" s="359">
        <v>490.069206722866</v>
      </c>
      <c r="F42" s="360">
        <v>47.701838736191696</v>
      </c>
      <c r="G42" s="360">
        <v>113.39747530290271</v>
      </c>
      <c r="H42" s="360">
        <v>161.09931403909439</v>
      </c>
      <c r="I42" s="360">
        <v>161.5312664965725</v>
      </c>
      <c r="J42" s="361">
        <v>-0.43195245747810418</v>
      </c>
      <c r="K42" s="361">
        <v>-0.73953634512204758</v>
      </c>
      <c r="L42" s="361">
        <v>-4.9889003499974649</v>
      </c>
      <c r="M42" s="361">
        <v>4.0519060064852397</v>
      </c>
      <c r="N42" s="361">
        <v>-1.6321816572400394E-2</v>
      </c>
      <c r="O42" s="361">
        <v>-55.359594565854742</v>
      </c>
    </row>
    <row r="43" spans="1:15" ht="16.5" thickTop="1" thickBot="1" x14ac:dyDescent="0.3">
      <c r="B43" s="410" t="s">
        <v>588</v>
      </c>
      <c r="C43" s="411"/>
      <c r="D43" s="411"/>
      <c r="E43" s="348">
        <v>314.13917207696034</v>
      </c>
      <c r="F43" s="349">
        <v>75.248834278111488</v>
      </c>
      <c r="G43" s="349">
        <v>84.906670852639493</v>
      </c>
      <c r="H43" s="349">
        <v>160.15550513075098</v>
      </c>
      <c r="I43" s="349">
        <v>141.20929334151151</v>
      </c>
      <c r="J43" s="350">
        <v>18.94621178923947</v>
      </c>
      <c r="K43" s="350">
        <v>19.040515895066619</v>
      </c>
      <c r="L43" s="350">
        <v>17.63625223560058</v>
      </c>
      <c r="M43" s="350">
        <v>21.25620570401918</v>
      </c>
      <c r="N43" s="350">
        <v>20.261517523416728</v>
      </c>
      <c r="O43" s="350">
        <v>-84.854496782516861</v>
      </c>
    </row>
    <row r="44" spans="1:15" ht="16.5" thickTop="1" thickBot="1" x14ac:dyDescent="0.3">
      <c r="B44" s="357" t="s">
        <v>447</v>
      </c>
      <c r="C44" s="358" t="s">
        <v>402</v>
      </c>
      <c r="D44" s="353" t="s">
        <v>572</v>
      </c>
      <c r="E44" s="359">
        <v>314.13917207696034</v>
      </c>
      <c r="F44" s="360">
        <v>75.248834278111488</v>
      </c>
      <c r="G44" s="360">
        <v>84.906670852639493</v>
      </c>
      <c r="H44" s="360">
        <v>160.15550513075098</v>
      </c>
      <c r="I44" s="360">
        <v>141.20929334151151</v>
      </c>
      <c r="J44" s="361">
        <v>18.94621178923947</v>
      </c>
      <c r="K44" s="361">
        <v>19.040515895066619</v>
      </c>
      <c r="L44" s="361">
        <v>17.63625223560058</v>
      </c>
      <c r="M44" s="361">
        <v>21.25620570401918</v>
      </c>
      <c r="N44" s="361">
        <v>20.261517523416728</v>
      </c>
      <c r="O44" s="361">
        <v>-84.854496782516861</v>
      </c>
    </row>
    <row r="45" spans="1:15" ht="16.5" thickTop="1" thickBot="1" x14ac:dyDescent="0.3">
      <c r="B45" s="410" t="s">
        <v>589</v>
      </c>
      <c r="C45" s="411"/>
      <c r="D45" s="411"/>
      <c r="E45" s="348">
        <v>2094.8433050968188</v>
      </c>
      <c r="F45" s="349">
        <v>158.74123652748096</v>
      </c>
      <c r="G45" s="349">
        <v>630.70441048763689</v>
      </c>
      <c r="H45" s="349">
        <v>789.44564701511786</v>
      </c>
      <c r="I45" s="349">
        <v>420.73639523585177</v>
      </c>
      <c r="J45" s="350">
        <v>368.70925177926608</v>
      </c>
      <c r="K45" s="350">
        <v>363.66350893263495</v>
      </c>
      <c r="L45" s="350">
        <v>349.79874534075725</v>
      </c>
      <c r="M45" s="350">
        <v>370.18365276596853</v>
      </c>
      <c r="N45" s="350">
        <v>351.48630130524555</v>
      </c>
      <c r="O45" s="350">
        <v>19.492050932405554</v>
      </c>
    </row>
    <row r="46" spans="1:15" ht="16.5" thickTop="1" thickBot="1" x14ac:dyDescent="0.3">
      <c r="B46" s="351" t="s">
        <v>526</v>
      </c>
      <c r="C46" s="352" t="s">
        <v>527</v>
      </c>
      <c r="D46" s="353" t="s">
        <v>567</v>
      </c>
      <c r="E46" s="354">
        <v>380.57375769503903</v>
      </c>
      <c r="F46" s="355">
        <v>56.76721842070296</v>
      </c>
      <c r="G46" s="355">
        <v>83.738479596031553</v>
      </c>
      <c r="H46" s="355">
        <v>140.50569801673453</v>
      </c>
      <c r="I46" s="355">
        <v>152.4727467355554</v>
      </c>
      <c r="J46" s="356">
        <v>-11.967048718820877</v>
      </c>
      <c r="K46" s="356">
        <v>-19.823372142781295</v>
      </c>
      <c r="L46" s="356">
        <v>-10.119315744440314</v>
      </c>
      <c r="M46" s="356">
        <v>-11.216380604156967</v>
      </c>
      <c r="N46" s="356">
        <v>-9.3210249435350079</v>
      </c>
      <c r="O46" s="356">
        <v>70.879671457054613</v>
      </c>
    </row>
    <row r="47" spans="1:15" ht="15.75" thickBot="1" x14ac:dyDescent="0.3">
      <c r="B47" s="351" t="s">
        <v>514</v>
      </c>
      <c r="C47" s="352" t="s">
        <v>515</v>
      </c>
      <c r="D47" s="353" t="s">
        <v>569</v>
      </c>
      <c r="E47" s="354">
        <v>497.22695453866925</v>
      </c>
      <c r="F47" s="355">
        <v>79.068047088949214</v>
      </c>
      <c r="G47" s="355">
        <v>157.202264231134</v>
      </c>
      <c r="H47" s="355">
        <v>236.27031132008321</v>
      </c>
      <c r="I47" s="355">
        <v>79.669628164704406</v>
      </c>
      <c r="J47" s="356">
        <v>156.60068315537882</v>
      </c>
      <c r="K47" s="356">
        <v>148.16312279962756</v>
      </c>
      <c r="L47" s="356">
        <v>157.53469455284193</v>
      </c>
      <c r="M47" s="356">
        <v>157.55133977491658</v>
      </c>
      <c r="N47" s="356">
        <v>158.63618010720245</v>
      </c>
      <c r="O47" s="356">
        <v>-38.480503983736611</v>
      </c>
    </row>
    <row r="48" spans="1:15" ht="15.75" thickBot="1" x14ac:dyDescent="0.3">
      <c r="B48" s="351" t="s">
        <v>456</v>
      </c>
      <c r="C48" s="352" t="s">
        <v>373</v>
      </c>
      <c r="D48" s="353" t="s">
        <v>569</v>
      </c>
      <c r="E48" s="354">
        <v>834.6645442755796</v>
      </c>
      <c r="F48" s="355">
        <v>17.697089183982971</v>
      </c>
      <c r="G48" s="355">
        <v>282.93765058733521</v>
      </c>
      <c r="H48" s="355">
        <v>300.63473977131821</v>
      </c>
      <c r="I48" s="355">
        <v>100.1734572472736</v>
      </c>
      <c r="J48" s="356">
        <v>200.46128252404461</v>
      </c>
      <c r="K48" s="356">
        <v>210.177042506692</v>
      </c>
      <c r="L48" s="356">
        <v>187.25124433029626</v>
      </c>
      <c r="M48" s="356">
        <v>201.03891358428362</v>
      </c>
      <c r="N48" s="356">
        <v>187.72524524176819</v>
      </c>
      <c r="O48" s="356">
        <v>-49.119937870909723</v>
      </c>
    </row>
    <row r="49" spans="2:15" ht="15.75" thickBot="1" x14ac:dyDescent="0.3">
      <c r="B49" s="351" t="s">
        <v>494</v>
      </c>
      <c r="C49" s="352" t="s">
        <v>590</v>
      </c>
      <c r="D49" s="353" t="s">
        <v>564</v>
      </c>
      <c r="E49" s="354">
        <v>105.17959538042896</v>
      </c>
      <c r="F49" s="355">
        <v>12.182351970210121</v>
      </c>
      <c r="G49" s="355">
        <v>33.54155271923392</v>
      </c>
      <c r="H49" s="355">
        <v>45.723904689444041</v>
      </c>
      <c r="I49" s="355">
        <v>20.630252486099341</v>
      </c>
      <c r="J49" s="356">
        <v>25.0936522033447</v>
      </c>
      <c r="K49" s="356">
        <v>24.361232537647066</v>
      </c>
      <c r="L49" s="356">
        <v>24.564521227412026</v>
      </c>
      <c r="M49" s="356">
        <v>25.00257731010095</v>
      </c>
      <c r="N49" s="356">
        <v>24.491632376940348</v>
      </c>
      <c r="O49" s="356">
        <v>-5.5922372023925746</v>
      </c>
    </row>
    <row r="50" spans="2:15" ht="15.75" thickBot="1" x14ac:dyDescent="0.3">
      <c r="B50" s="351" t="s">
        <v>520</v>
      </c>
      <c r="C50" s="352" t="s">
        <v>591</v>
      </c>
      <c r="D50" s="353" t="s">
        <v>592</v>
      </c>
      <c r="E50" s="354">
        <v>180.34236572682335</v>
      </c>
      <c r="F50" s="355">
        <v>-12.36501789844367</v>
      </c>
      <c r="G50" s="355">
        <v>47.714978299464043</v>
      </c>
      <c r="H50" s="355">
        <v>35.349960401020375</v>
      </c>
      <c r="I50" s="355">
        <v>46.349148122620029</v>
      </c>
      <c r="J50" s="356">
        <v>-10.999187721599654</v>
      </c>
      <c r="K50" s="356">
        <v>-10.495673432335245</v>
      </c>
      <c r="L50" s="356">
        <v>-15.067277642952245</v>
      </c>
      <c r="M50" s="356">
        <v>-11.841243934189784</v>
      </c>
      <c r="N50" s="356">
        <v>-15.850078478286036</v>
      </c>
      <c r="O50" s="356">
        <v>35.479786176160133</v>
      </c>
    </row>
    <row r="51" spans="2:15" ht="15.75" thickBot="1" x14ac:dyDescent="0.3">
      <c r="B51" s="357" t="s">
        <v>475</v>
      </c>
      <c r="C51" s="358" t="s">
        <v>593</v>
      </c>
      <c r="D51" s="353" t="s">
        <v>572</v>
      </c>
      <c r="E51" s="359">
        <v>96.856087480278674</v>
      </c>
      <c r="F51" s="360">
        <v>5.3915477620793766</v>
      </c>
      <c r="G51" s="360">
        <v>25.56948505443825</v>
      </c>
      <c r="H51" s="360">
        <v>30.961032816517626</v>
      </c>
      <c r="I51" s="360">
        <v>21.44116247959899</v>
      </c>
      <c r="J51" s="361">
        <v>9.5198703369186362</v>
      </c>
      <c r="K51" s="361">
        <v>11.281156663784959</v>
      </c>
      <c r="L51" s="361">
        <v>5.6348786175996608</v>
      </c>
      <c r="M51" s="361">
        <v>9.6484466350141815</v>
      </c>
      <c r="N51" s="361">
        <v>5.8043470011556728</v>
      </c>
      <c r="O51" s="361">
        <v>6.325272356229716</v>
      </c>
    </row>
    <row r="52" spans="2:15" ht="16.5" thickTop="1" thickBot="1" x14ac:dyDescent="0.3">
      <c r="B52" s="410" t="s">
        <v>594</v>
      </c>
      <c r="C52" s="411"/>
      <c r="D52" s="411"/>
      <c r="E52" s="348">
        <v>2472.134757918574</v>
      </c>
      <c r="F52" s="349">
        <v>-60.009571981459317</v>
      </c>
      <c r="G52" s="349">
        <v>744.30316377254076</v>
      </c>
      <c r="H52" s="349">
        <v>684.29359179108144</v>
      </c>
      <c r="I52" s="349">
        <v>653.37357256868825</v>
      </c>
      <c r="J52" s="350">
        <v>30.920019222393194</v>
      </c>
      <c r="K52" s="350">
        <v>31.380092890331298</v>
      </c>
      <c r="L52" s="350">
        <v>12.981808907466984</v>
      </c>
      <c r="M52" s="350">
        <v>51.902568683952381</v>
      </c>
      <c r="N52" s="350">
        <v>36.598300079514047</v>
      </c>
      <c r="O52" s="350">
        <v>-31.259092818327488</v>
      </c>
    </row>
    <row r="53" spans="2:15" ht="16.5" thickTop="1" thickBot="1" x14ac:dyDescent="0.3">
      <c r="B53" s="351" t="s">
        <v>530</v>
      </c>
      <c r="C53" s="352" t="s">
        <v>260</v>
      </c>
      <c r="D53" s="353" t="s">
        <v>592</v>
      </c>
      <c r="E53" s="354">
        <v>378.85841324578337</v>
      </c>
      <c r="F53" s="355">
        <v>-55.181060943276123</v>
      </c>
      <c r="G53" s="355">
        <v>138.44275572742561</v>
      </c>
      <c r="H53" s="355">
        <v>83.261694784149483</v>
      </c>
      <c r="I53" s="355">
        <v>63.184970547274823</v>
      </c>
      <c r="J53" s="356">
        <v>20.076724236874661</v>
      </c>
      <c r="K53" s="356">
        <v>18.522058640844087</v>
      </c>
      <c r="L53" s="356">
        <v>18.275094148642701</v>
      </c>
      <c r="M53" s="356">
        <v>21.881970604090832</v>
      </c>
      <c r="N53" s="356">
        <v>20.200929468870932</v>
      </c>
      <c r="O53" s="356">
        <v>20.536688994878631</v>
      </c>
    </row>
    <row r="54" spans="2:15" ht="15.75" thickBot="1" x14ac:dyDescent="0.3">
      <c r="B54" s="351" t="s">
        <v>505</v>
      </c>
      <c r="C54" s="352" t="s">
        <v>261</v>
      </c>
      <c r="D54" s="353" t="s">
        <v>592</v>
      </c>
      <c r="E54" s="354">
        <v>284.31044840772864</v>
      </c>
      <c r="F54" s="355">
        <v>-67.345453824841201</v>
      </c>
      <c r="G54" s="355">
        <v>85.398239340323528</v>
      </c>
      <c r="H54" s="355">
        <v>18.052785515482327</v>
      </c>
      <c r="I54" s="355">
        <v>78.716450247247963</v>
      </c>
      <c r="J54" s="356">
        <v>-60.663664731765635</v>
      </c>
      <c r="K54" s="356">
        <v>-60.649213781430404</v>
      </c>
      <c r="L54" s="356">
        <v>-61.93253877422417</v>
      </c>
      <c r="M54" s="356">
        <v>-57.911380088092258</v>
      </c>
      <c r="N54" s="356">
        <v>-58.933363620630971</v>
      </c>
      <c r="O54" s="356">
        <v>89.541536213299992</v>
      </c>
    </row>
    <row r="55" spans="2:15" ht="15.75" thickBot="1" x14ac:dyDescent="0.3">
      <c r="B55" s="351" t="s">
        <v>533</v>
      </c>
      <c r="C55" s="352" t="s">
        <v>595</v>
      </c>
      <c r="D55" s="353" t="s">
        <v>592</v>
      </c>
      <c r="E55" s="354">
        <v>350.54247793489327</v>
      </c>
      <c r="F55" s="355">
        <v>-52.459880653774682</v>
      </c>
      <c r="G55" s="355">
        <v>83.827622323706379</v>
      </c>
      <c r="H55" s="355">
        <v>31.367741669931696</v>
      </c>
      <c r="I55" s="355">
        <v>132.9430842550131</v>
      </c>
      <c r="J55" s="356">
        <v>-101.57534258508142</v>
      </c>
      <c r="K55" s="356">
        <v>-102.01532946171208</v>
      </c>
      <c r="L55" s="356">
        <v>-104.5962052832088</v>
      </c>
      <c r="M55" s="356">
        <v>-99.454968983855338</v>
      </c>
      <c r="N55" s="356">
        <v>-102.20480982990141</v>
      </c>
      <c r="O55" s="356">
        <v>60.226691457836523</v>
      </c>
    </row>
    <row r="56" spans="2:15" ht="15.75" thickBot="1" x14ac:dyDescent="0.3">
      <c r="B56" s="351" t="s">
        <v>524</v>
      </c>
      <c r="C56" s="352" t="s">
        <v>256</v>
      </c>
      <c r="D56" s="353" t="s">
        <v>564</v>
      </c>
      <c r="E56" s="354">
        <v>136.75497351893199</v>
      </c>
      <c r="F56" s="355">
        <v>-24.744833304823299</v>
      </c>
      <c r="G56" s="355">
        <v>56.511488050847113</v>
      </c>
      <c r="H56" s="355">
        <v>31.766654746023814</v>
      </c>
      <c r="I56" s="355">
        <v>26.595441948778351</v>
      </c>
      <c r="J56" s="356">
        <v>5.1712127972454631</v>
      </c>
      <c r="K56" s="356">
        <v>5.0494516376986205</v>
      </c>
      <c r="L56" s="356">
        <v>3.943547100235083</v>
      </c>
      <c r="M56" s="356">
        <v>6.5371364181568978</v>
      </c>
      <c r="N56" s="356">
        <v>5.4060226134228699</v>
      </c>
      <c r="O56" s="356">
        <v>-36.011598068728262</v>
      </c>
    </row>
    <row r="57" spans="2:15" ht="15.75" thickBot="1" x14ac:dyDescent="0.3">
      <c r="B57" s="351" t="s">
        <v>471</v>
      </c>
      <c r="C57" s="352" t="s">
        <v>234</v>
      </c>
      <c r="D57" s="353" t="s">
        <v>564</v>
      </c>
      <c r="E57" s="354">
        <v>452.27462153988733</v>
      </c>
      <c r="F57" s="355">
        <v>49.221417779574992</v>
      </c>
      <c r="G57" s="355">
        <v>108.5500967156763</v>
      </c>
      <c r="H57" s="355">
        <v>157.7715144952513</v>
      </c>
      <c r="I57" s="355">
        <v>161.2886220374487</v>
      </c>
      <c r="J57" s="356">
        <v>-3.5171075421974081</v>
      </c>
      <c r="K57" s="356">
        <v>-2.8995122836909104</v>
      </c>
      <c r="L57" s="356">
        <v>-7.0924780901707436</v>
      </c>
      <c r="M57" s="356">
        <v>0.14993717634939685</v>
      </c>
      <c r="N57" s="356">
        <v>-2.8712953990160202</v>
      </c>
      <c r="O57" s="356">
        <v>-44.632597763790613</v>
      </c>
    </row>
    <row r="58" spans="2:15" ht="15.75" thickBot="1" x14ac:dyDescent="0.3">
      <c r="B58" s="351" t="s">
        <v>483</v>
      </c>
      <c r="C58" s="352" t="s">
        <v>240</v>
      </c>
      <c r="D58" s="353" t="s">
        <v>572</v>
      </c>
      <c r="E58" s="354">
        <v>687.51504792606704</v>
      </c>
      <c r="F58" s="355">
        <v>75.686568626115047</v>
      </c>
      <c r="G58" s="355">
        <v>212.16042175260031</v>
      </c>
      <c r="H58" s="355">
        <v>287.84699037871536</v>
      </c>
      <c r="I58" s="355">
        <v>174.61083541926681</v>
      </c>
      <c r="J58" s="356">
        <v>113.23615495944856</v>
      </c>
      <c r="K58" s="356">
        <v>114.61569203183987</v>
      </c>
      <c r="L58" s="356">
        <v>108.00791278561726</v>
      </c>
      <c r="M58" s="356">
        <v>120.96659805919577</v>
      </c>
      <c r="N58" s="356">
        <v>116.90452584669518</v>
      </c>
      <c r="O58" s="356">
        <v>-71.007936205481059</v>
      </c>
    </row>
    <row r="59" spans="2:15" ht="15.75" thickBot="1" x14ac:dyDescent="0.3">
      <c r="B59" s="357" t="s">
        <v>596</v>
      </c>
      <c r="C59" s="358" t="s">
        <v>597</v>
      </c>
      <c r="D59" s="353" t="s">
        <v>561</v>
      </c>
      <c r="E59" s="359">
        <v>181.87877534528232</v>
      </c>
      <c r="F59" s="360">
        <v>14.813670339565929</v>
      </c>
      <c r="G59" s="360">
        <v>59.412539861961449</v>
      </c>
      <c r="H59" s="360">
        <v>74.22621020152738</v>
      </c>
      <c r="I59" s="360">
        <v>16.034168113658509</v>
      </c>
      <c r="J59" s="361">
        <v>58.19204208786887</v>
      </c>
      <c r="K59" s="361">
        <v>58.756946106782095</v>
      </c>
      <c r="L59" s="361">
        <v>56.376477020575564</v>
      </c>
      <c r="M59" s="361">
        <v>59.733275498107048</v>
      </c>
      <c r="N59" s="361">
        <v>58.096291000073407</v>
      </c>
      <c r="O59" s="361">
        <v>-49.9118774463427</v>
      </c>
    </row>
    <row r="60" spans="2:15" ht="16.5" thickTop="1" thickBot="1" x14ac:dyDescent="0.3">
      <c r="B60" s="410" t="s">
        <v>598</v>
      </c>
      <c r="C60" s="411"/>
      <c r="D60" s="411"/>
      <c r="E60" s="348">
        <v>656.10711077408007</v>
      </c>
      <c r="F60" s="349">
        <v>125.96128911076079</v>
      </c>
      <c r="G60" s="349">
        <v>118.3083753281896</v>
      </c>
      <c r="H60" s="349">
        <v>244.26966443895037</v>
      </c>
      <c r="I60" s="349">
        <v>242.74516029858185</v>
      </c>
      <c r="J60" s="350">
        <v>1.5245041403685207</v>
      </c>
      <c r="K60" s="350">
        <v>-0.64807806666325973</v>
      </c>
      <c r="L60" s="350">
        <v>3.5079863685514567</v>
      </c>
      <c r="M60" s="350">
        <v>8.5561037988739201</v>
      </c>
      <c r="N60" s="350">
        <v>11.167210035646036</v>
      </c>
      <c r="O60" s="350">
        <v>11.382755619844396</v>
      </c>
    </row>
    <row r="61" spans="2:15" ht="16.5" thickTop="1" thickBot="1" x14ac:dyDescent="0.3">
      <c r="B61" s="351" t="s">
        <v>488</v>
      </c>
      <c r="C61" s="352" t="s">
        <v>599</v>
      </c>
      <c r="D61" s="353" t="s">
        <v>592</v>
      </c>
      <c r="E61" s="354">
        <v>43.570427482496996</v>
      </c>
      <c r="F61" s="355">
        <v>3.7334382132424442</v>
      </c>
      <c r="G61" s="355">
        <v>8.5918666332668785</v>
      </c>
      <c r="H61" s="355">
        <v>12.325304846509322</v>
      </c>
      <c r="I61" s="355">
        <v>18.332245896967919</v>
      </c>
      <c r="J61" s="356">
        <v>-6.0069410504585967</v>
      </c>
      <c r="K61" s="356">
        <v>-6.1718765820479948</v>
      </c>
      <c r="L61" s="356">
        <v>-6.075602680060296</v>
      </c>
      <c r="M61" s="356">
        <v>-5.727503183656232</v>
      </c>
      <c r="N61" s="356">
        <v>-5.7616596475428299</v>
      </c>
      <c r="O61" s="356">
        <v>12.854837014738649</v>
      </c>
    </row>
    <row r="62" spans="2:15" ht="15.75" thickBot="1" x14ac:dyDescent="0.3">
      <c r="B62" s="351" t="s">
        <v>457</v>
      </c>
      <c r="C62" s="352" t="s">
        <v>600</v>
      </c>
      <c r="D62" s="353" t="s">
        <v>564</v>
      </c>
      <c r="E62" s="354">
        <v>175.28360524332768</v>
      </c>
      <c r="F62" s="355">
        <v>7.1701349938143428</v>
      </c>
      <c r="G62" s="355">
        <v>34.311588356657708</v>
      </c>
      <c r="H62" s="355">
        <v>41.481723350472052</v>
      </c>
      <c r="I62" s="355">
        <v>68.772959994855142</v>
      </c>
      <c r="J62" s="356">
        <v>-27.29123664438309</v>
      </c>
      <c r="K62" s="356">
        <v>-28.042401409925112</v>
      </c>
      <c r="L62" s="356">
        <v>-27.398691386743771</v>
      </c>
      <c r="M62" s="356">
        <v>-25.963355780218649</v>
      </c>
      <c r="N62" s="356">
        <v>-25.966242834524358</v>
      </c>
      <c r="O62" s="356">
        <v>20.520370163024371</v>
      </c>
    </row>
    <row r="63" spans="2:15" ht="15.75" thickBot="1" x14ac:dyDescent="0.3">
      <c r="B63" s="357" t="s">
        <v>430</v>
      </c>
      <c r="C63" s="358" t="s">
        <v>404</v>
      </c>
      <c r="D63" s="353" t="s">
        <v>572</v>
      </c>
      <c r="E63" s="359">
        <v>437.25307804825536</v>
      </c>
      <c r="F63" s="360">
        <v>115.05771590370399</v>
      </c>
      <c r="G63" s="360">
        <v>75.404920338265015</v>
      </c>
      <c r="H63" s="360">
        <v>190.46263624196899</v>
      </c>
      <c r="I63" s="360">
        <v>155.63995440675879</v>
      </c>
      <c r="J63" s="361">
        <v>34.822681835210204</v>
      </c>
      <c r="K63" s="361">
        <v>33.566199925309832</v>
      </c>
      <c r="L63" s="361">
        <v>36.982280435355534</v>
      </c>
      <c r="M63" s="361">
        <v>40.246962762748836</v>
      </c>
      <c r="N63" s="361">
        <v>42.895112517713216</v>
      </c>
      <c r="O63" s="361">
        <v>-21.992451557918621</v>
      </c>
    </row>
    <row r="64" spans="2:15" ht="16.5" thickTop="1" thickBot="1" x14ac:dyDescent="0.3">
      <c r="B64" s="410" t="s">
        <v>601</v>
      </c>
      <c r="C64" s="411"/>
      <c r="D64" s="411"/>
      <c r="E64" s="348">
        <v>391.87775071222103</v>
      </c>
      <c r="F64" s="349">
        <v>52.443877233069188</v>
      </c>
      <c r="G64" s="349">
        <v>79.042727591868299</v>
      </c>
      <c r="H64" s="349">
        <v>131.4866048249375</v>
      </c>
      <c r="I64" s="349">
        <v>147.6266948478015</v>
      </c>
      <c r="J64" s="350">
        <v>-16.140090022864001</v>
      </c>
      <c r="K64" s="350">
        <v>-14.799782629113508</v>
      </c>
      <c r="L64" s="350">
        <v>-15.236565988264374</v>
      </c>
      <c r="M64" s="350">
        <v>-11.299865637321432</v>
      </c>
      <c r="N64" s="350">
        <v>-9.4924511563140754</v>
      </c>
      <c r="O64" s="350">
        <v>-50.9176974314868</v>
      </c>
    </row>
    <row r="65" spans="2:15" ht="16.5" thickTop="1" thickBot="1" x14ac:dyDescent="0.3">
      <c r="B65" s="357" t="s">
        <v>461</v>
      </c>
      <c r="C65" s="358" t="s">
        <v>602</v>
      </c>
      <c r="D65" s="353" t="s">
        <v>572</v>
      </c>
      <c r="E65" s="359">
        <v>391.87775071222103</v>
      </c>
      <c r="F65" s="360">
        <v>52.443877233069188</v>
      </c>
      <c r="G65" s="360">
        <v>79.042727591868299</v>
      </c>
      <c r="H65" s="360">
        <v>131.4866048249375</v>
      </c>
      <c r="I65" s="360">
        <v>147.6266948478015</v>
      </c>
      <c r="J65" s="361">
        <v>-16.140090022864001</v>
      </c>
      <c r="K65" s="361">
        <v>-14.799782629113508</v>
      </c>
      <c r="L65" s="361">
        <v>-15.236565988264374</v>
      </c>
      <c r="M65" s="361">
        <v>-11.299865637321432</v>
      </c>
      <c r="N65" s="361">
        <v>-9.4924511563140754</v>
      </c>
      <c r="O65" s="361">
        <v>-50.9176974314868</v>
      </c>
    </row>
    <row r="66" spans="2:15" ht="16.5" thickTop="1" thickBot="1" x14ac:dyDescent="0.3">
      <c r="B66" s="410" t="s">
        <v>603</v>
      </c>
      <c r="C66" s="411"/>
      <c r="D66" s="411"/>
      <c r="E66" s="348">
        <v>1975.1364307613344</v>
      </c>
      <c r="F66" s="349">
        <v>-126.09651731752284</v>
      </c>
      <c r="G66" s="349">
        <v>630.78834125555113</v>
      </c>
      <c r="H66" s="349">
        <v>504.69182393802828</v>
      </c>
      <c r="I66" s="349">
        <v>452.89027788908561</v>
      </c>
      <c r="J66" s="350">
        <v>51.801546048942669</v>
      </c>
      <c r="K66" s="350">
        <v>47.597728789470807</v>
      </c>
      <c r="L66" s="350">
        <v>40.87480910099157</v>
      </c>
      <c r="M66" s="350">
        <v>51.073457929651113</v>
      </c>
      <c r="N66" s="350">
        <v>41.997257784431326</v>
      </c>
      <c r="O66" s="350">
        <v>-43.178316806755554</v>
      </c>
    </row>
    <row r="67" spans="2:15" ht="16.5" thickTop="1" thickBot="1" x14ac:dyDescent="0.3">
      <c r="B67" s="351" t="s">
        <v>604</v>
      </c>
      <c r="C67" s="352" t="s">
        <v>605</v>
      </c>
      <c r="D67" s="353" t="s">
        <v>592</v>
      </c>
      <c r="E67" s="354">
        <v>652.42201739917869</v>
      </c>
      <c r="F67" s="355">
        <v>-158.80278732508731</v>
      </c>
      <c r="G67" s="355">
        <v>232.74901891184351</v>
      </c>
      <c r="H67" s="355">
        <v>73.946231586756198</v>
      </c>
      <c r="I67" s="355">
        <v>102.1133051007173</v>
      </c>
      <c r="J67" s="356">
        <v>-28.1670735139611</v>
      </c>
      <c r="K67" s="356">
        <v>-29.795682051167887</v>
      </c>
      <c r="L67" s="356">
        <v>-31.554347618005579</v>
      </c>
      <c r="M67" s="356">
        <v>-28.920424865209384</v>
      </c>
      <c r="N67" s="356">
        <v>-31.954188031439998</v>
      </c>
      <c r="O67" s="356">
        <v>38.939272700261888</v>
      </c>
    </row>
    <row r="68" spans="2:15" ht="48.75" customHeight="1" thickBot="1" x14ac:dyDescent="0.3">
      <c r="B68" s="351" t="s">
        <v>606</v>
      </c>
      <c r="C68" s="352" t="s">
        <v>327</v>
      </c>
      <c r="D68" s="353" t="s">
        <v>564</v>
      </c>
      <c r="E68" s="354">
        <v>398.33469098333228</v>
      </c>
      <c r="F68" s="355">
        <v>3.2666413378244878</v>
      </c>
      <c r="G68" s="355">
        <v>153.22709174509151</v>
      </c>
      <c r="H68" s="355">
        <v>156.49373308291601</v>
      </c>
      <c r="I68" s="355">
        <v>51.341610519897451</v>
      </c>
      <c r="J68" s="356">
        <v>105.15212256301857</v>
      </c>
      <c r="K68" s="356">
        <v>103.71273868173702</v>
      </c>
      <c r="L68" s="356">
        <v>102.02440068607669</v>
      </c>
      <c r="M68" s="356">
        <v>104.33920345042085</v>
      </c>
      <c r="N68" s="356">
        <v>101.61468260311227</v>
      </c>
      <c r="O68" s="356">
        <v>-58.687302818718493</v>
      </c>
    </row>
    <row r="69" spans="2:15" ht="15.75" thickBot="1" x14ac:dyDescent="0.3">
      <c r="B69" s="351" t="s">
        <v>607</v>
      </c>
      <c r="C69" s="352" t="s">
        <v>608</v>
      </c>
      <c r="D69" s="353" t="s">
        <v>572</v>
      </c>
      <c r="E69" s="354">
        <v>468.6889316114756</v>
      </c>
      <c r="F69" s="355">
        <v>7.9670094715735376</v>
      </c>
      <c r="G69" s="355">
        <v>147.73427864260381</v>
      </c>
      <c r="H69" s="355">
        <v>155.70128811417734</v>
      </c>
      <c r="I69" s="355">
        <v>107.9577954744005</v>
      </c>
      <c r="J69" s="356">
        <v>47.743492639776846</v>
      </c>
      <c r="K69" s="356">
        <v>46.197137609872229</v>
      </c>
      <c r="L69" s="356">
        <v>44.942474143236993</v>
      </c>
      <c r="M69" s="356">
        <v>46.896768408045475</v>
      </c>
      <c r="N69" s="356">
        <v>44.674603227697261</v>
      </c>
      <c r="O69" s="356">
        <v>-72.183738730990257</v>
      </c>
    </row>
    <row r="70" spans="2:15" ht="15.75" thickBot="1" x14ac:dyDescent="0.3">
      <c r="B70" s="351" t="s">
        <v>609</v>
      </c>
      <c r="C70" s="352" t="s">
        <v>332</v>
      </c>
      <c r="D70" s="353" t="s">
        <v>572</v>
      </c>
      <c r="E70" s="354">
        <v>103.01009249136001</v>
      </c>
      <c r="F70" s="355">
        <v>19.539653147169151</v>
      </c>
      <c r="G70" s="355">
        <v>16.821874230765591</v>
      </c>
      <c r="H70" s="355">
        <v>36.361527377934742</v>
      </c>
      <c r="I70" s="355">
        <v>40.584123926535852</v>
      </c>
      <c r="J70" s="356">
        <v>-4.2225965486011106</v>
      </c>
      <c r="K70" s="356">
        <v>-3.0890632114700338</v>
      </c>
      <c r="L70" s="356">
        <v>-4.5885646670559339</v>
      </c>
      <c r="M70" s="356">
        <v>-1.3370912375392408</v>
      </c>
      <c r="N70" s="356">
        <v>-1.4997529226341229</v>
      </c>
      <c r="O70" s="356">
        <v>-14.08704639743539</v>
      </c>
    </row>
    <row r="71" spans="2:15" ht="15.75" thickBot="1" x14ac:dyDescent="0.3">
      <c r="B71" s="357" t="s">
        <v>610</v>
      </c>
      <c r="C71" s="358" t="s">
        <v>611</v>
      </c>
      <c r="D71" s="353" t="s">
        <v>592</v>
      </c>
      <c r="E71" s="359">
        <v>352.68069827598771</v>
      </c>
      <c r="F71" s="360">
        <v>1.932966050997283</v>
      </c>
      <c r="G71" s="360">
        <v>80.256077725246698</v>
      </c>
      <c r="H71" s="360">
        <v>82.189043776243977</v>
      </c>
      <c r="I71" s="360">
        <v>150.8934428675345</v>
      </c>
      <c r="J71" s="361">
        <v>-68.704399091290526</v>
      </c>
      <c r="K71" s="361">
        <v>-69.427402239500509</v>
      </c>
      <c r="L71" s="361">
        <v>-69.949153443260627</v>
      </c>
      <c r="M71" s="361">
        <v>-69.904997826066563</v>
      </c>
      <c r="N71" s="361">
        <v>-70.83808709230405</v>
      </c>
      <c r="O71" s="361">
        <v>62.840498440126687</v>
      </c>
    </row>
    <row r="72" spans="2:15" ht="16.5" thickTop="1" thickBot="1" x14ac:dyDescent="0.3">
      <c r="B72" s="410" t="s">
        <v>612</v>
      </c>
      <c r="C72" s="411"/>
      <c r="D72" s="411"/>
      <c r="E72" s="348">
        <v>693.87644437855533</v>
      </c>
      <c r="F72" s="349">
        <v>-86.722098317894364</v>
      </c>
      <c r="G72" s="349">
        <v>194.45678723800995</v>
      </c>
      <c r="H72" s="349">
        <v>107.73468892011559</v>
      </c>
      <c r="I72" s="349">
        <v>187.22618843447168</v>
      </c>
      <c r="J72" s="350">
        <v>-79.491499514356093</v>
      </c>
      <c r="K72" s="350">
        <v>-82.746030272411005</v>
      </c>
      <c r="L72" s="350">
        <v>-85.531964235472486</v>
      </c>
      <c r="M72" s="350">
        <v>-76.320225590789633</v>
      </c>
      <c r="N72" s="350">
        <v>-80.25060159132471</v>
      </c>
      <c r="O72" s="350">
        <v>-26.255116697290717</v>
      </c>
    </row>
    <row r="73" spans="2:15" ht="16.5" thickTop="1" thickBot="1" x14ac:dyDescent="0.3">
      <c r="B73" s="351" t="s">
        <v>528</v>
      </c>
      <c r="C73" s="352" t="s">
        <v>258</v>
      </c>
      <c r="D73" s="353" t="s">
        <v>592</v>
      </c>
      <c r="E73" s="354">
        <v>231.84832349773404</v>
      </c>
      <c r="F73" s="355">
        <v>-48.423132579204839</v>
      </c>
      <c r="G73" s="355">
        <v>69.97931193195781</v>
      </c>
      <c r="H73" s="355">
        <v>21.55617935275297</v>
      </c>
      <c r="I73" s="355">
        <v>79.513831894799125</v>
      </c>
      <c r="J73" s="356">
        <v>-57.957652542046155</v>
      </c>
      <c r="K73" s="356">
        <v>-58.904609166498005</v>
      </c>
      <c r="L73" s="356">
        <v>-59.780720749421285</v>
      </c>
      <c r="M73" s="356">
        <v>-57.176555086459928</v>
      </c>
      <c r="N73" s="356">
        <v>-58.375322026256697</v>
      </c>
      <c r="O73" s="356">
        <v>50.202632041909403</v>
      </c>
    </row>
    <row r="74" spans="2:15" ht="15.75" thickBot="1" x14ac:dyDescent="0.3">
      <c r="B74" s="351" t="s">
        <v>484</v>
      </c>
      <c r="C74" s="352" t="s">
        <v>257</v>
      </c>
      <c r="D74" s="353" t="s">
        <v>564</v>
      </c>
      <c r="E74" s="354">
        <v>178.16026015615336</v>
      </c>
      <c r="F74" s="355">
        <v>-38.871231829861522</v>
      </c>
      <c r="G74" s="355">
        <v>47.579379382693617</v>
      </c>
      <c r="H74" s="355">
        <v>8.7081475528320951</v>
      </c>
      <c r="I74" s="355">
        <v>47.839118345869451</v>
      </c>
      <c r="J74" s="356">
        <v>-39.130970793037356</v>
      </c>
      <c r="K74" s="356">
        <v>-39.926988451542989</v>
      </c>
      <c r="L74" s="356">
        <v>-40.730562259899827</v>
      </c>
      <c r="M74" s="356">
        <v>-38.342182928841332</v>
      </c>
      <c r="N74" s="356">
        <v>-39.399856362491334</v>
      </c>
      <c r="O74" s="356">
        <v>-9.6651086125337322</v>
      </c>
    </row>
    <row r="75" spans="2:15" ht="15.75" thickBot="1" x14ac:dyDescent="0.3">
      <c r="B75" s="357" t="s">
        <v>510</v>
      </c>
      <c r="C75" s="358" t="s">
        <v>511</v>
      </c>
      <c r="D75" s="353" t="s">
        <v>572</v>
      </c>
      <c r="E75" s="359">
        <v>283.86786072466799</v>
      </c>
      <c r="F75" s="360">
        <v>0.572266091172002</v>
      </c>
      <c r="G75" s="360">
        <v>76.898095923358511</v>
      </c>
      <c r="H75" s="360">
        <v>77.470362014530508</v>
      </c>
      <c r="I75" s="360">
        <v>59.87323819380309</v>
      </c>
      <c r="J75" s="361">
        <v>17.597123820727418</v>
      </c>
      <c r="K75" s="361">
        <v>16.085567345629997</v>
      </c>
      <c r="L75" s="361">
        <v>14.979318773848618</v>
      </c>
      <c r="M75" s="361">
        <v>19.19851242451162</v>
      </c>
      <c r="N75" s="361">
        <v>17.524576797423322</v>
      </c>
      <c r="O75" s="361">
        <v>-66.792640126666385</v>
      </c>
    </row>
    <row r="76" spans="2:15" ht="16.5" thickTop="1" thickBot="1" x14ac:dyDescent="0.3">
      <c r="B76" s="410" t="s">
        <v>613</v>
      </c>
      <c r="C76" s="411"/>
      <c r="D76" s="411"/>
      <c r="E76" s="348">
        <v>2918.1155729174957</v>
      </c>
      <c r="F76" s="349">
        <v>130.0149083391033</v>
      </c>
      <c r="G76" s="349">
        <v>691.47439133567366</v>
      </c>
      <c r="H76" s="349">
        <v>821.48929967477693</v>
      </c>
      <c r="I76" s="349">
        <v>898.24175483308818</v>
      </c>
      <c r="J76" s="350">
        <v>-76.75245515831125</v>
      </c>
      <c r="K76" s="350">
        <v>-73.568893278726023</v>
      </c>
      <c r="L76" s="350">
        <v>-115.77831169312549</v>
      </c>
      <c r="M76" s="350">
        <v>-60.402524008672344</v>
      </c>
      <c r="N76" s="350">
        <v>-98.122942205421054</v>
      </c>
      <c r="O76" s="350">
        <v>213.90667646897833</v>
      </c>
    </row>
    <row r="77" spans="2:15" ht="16.5" thickTop="1" thickBot="1" x14ac:dyDescent="0.3">
      <c r="B77" s="351" t="s">
        <v>534</v>
      </c>
      <c r="C77" s="352" t="s">
        <v>614</v>
      </c>
      <c r="D77" s="353" t="s">
        <v>615</v>
      </c>
      <c r="E77" s="354">
        <v>305.9322698374807</v>
      </c>
      <c r="F77" s="355">
        <v>-5.681604096587618</v>
      </c>
      <c r="G77" s="355">
        <v>65.884789396773428</v>
      </c>
      <c r="H77" s="355">
        <v>60.203185300185808</v>
      </c>
      <c r="I77" s="355">
        <v>128.19625079080259</v>
      </c>
      <c r="J77" s="356">
        <v>-67.993065490616786</v>
      </c>
      <c r="K77" s="356">
        <v>-67.461725316241143</v>
      </c>
      <c r="L77" s="356">
        <v>-73.175420759005632</v>
      </c>
      <c r="M77" s="356">
        <v>-66.779080995860554</v>
      </c>
      <c r="N77" s="356">
        <v>-71.981386693983495</v>
      </c>
      <c r="O77" s="356">
        <v>40.453347042495807</v>
      </c>
    </row>
    <row r="78" spans="2:15" ht="15.75" thickBot="1" x14ac:dyDescent="0.3">
      <c r="B78" s="351" t="s">
        <v>523</v>
      </c>
      <c r="C78" s="352" t="s">
        <v>311</v>
      </c>
      <c r="D78" s="353" t="s">
        <v>592</v>
      </c>
      <c r="E78" s="354">
        <v>866.35763210561322</v>
      </c>
      <c r="F78" s="355">
        <v>-1.7600405041598419</v>
      </c>
      <c r="G78" s="355">
        <v>166.83393434384391</v>
      </c>
      <c r="H78" s="355">
        <v>165.07389383968408</v>
      </c>
      <c r="I78" s="355">
        <v>347.40111077740562</v>
      </c>
      <c r="J78" s="356">
        <v>-182.32721693772154</v>
      </c>
      <c r="K78" s="356">
        <v>-181.68556234665132</v>
      </c>
      <c r="L78" s="356">
        <v>-195.40734210483996</v>
      </c>
      <c r="M78" s="356">
        <v>-178.51598911106322</v>
      </c>
      <c r="N78" s="356">
        <v>-191.4892551057587</v>
      </c>
      <c r="O78" s="356">
        <v>171.47642253410999</v>
      </c>
    </row>
    <row r="79" spans="2:15" ht="15.75" thickBot="1" x14ac:dyDescent="0.3">
      <c r="B79" s="351" t="s">
        <v>466</v>
      </c>
      <c r="C79" s="352" t="s">
        <v>381</v>
      </c>
      <c r="D79" s="353" t="s">
        <v>564</v>
      </c>
      <c r="E79" s="354">
        <v>543.92496801346635</v>
      </c>
      <c r="F79" s="355">
        <v>28.364432470083131</v>
      </c>
      <c r="G79" s="355">
        <v>124.40830190408749</v>
      </c>
      <c r="H79" s="355">
        <v>152.77273437417062</v>
      </c>
      <c r="I79" s="355">
        <v>156.90996460304521</v>
      </c>
      <c r="J79" s="356">
        <v>-4.1372302288745857</v>
      </c>
      <c r="K79" s="356">
        <v>-3.666343685837461</v>
      </c>
      <c r="L79" s="356">
        <v>-10.761861236271812</v>
      </c>
      <c r="M79" s="356">
        <v>-0.68705691810720282</v>
      </c>
      <c r="N79" s="356">
        <v>-6.8949162921298637</v>
      </c>
      <c r="O79" s="356">
        <v>39.288762391023873</v>
      </c>
    </row>
    <row r="80" spans="2:15" ht="15.75" thickBot="1" x14ac:dyDescent="0.3">
      <c r="B80" s="351" t="s">
        <v>506</v>
      </c>
      <c r="C80" s="352" t="s">
        <v>310</v>
      </c>
      <c r="D80" s="353" t="s">
        <v>561</v>
      </c>
      <c r="E80" s="354">
        <v>567.58959647572885</v>
      </c>
      <c r="F80" s="355">
        <v>8.562971495832071E-2</v>
      </c>
      <c r="G80" s="355">
        <v>158.22849051794211</v>
      </c>
      <c r="H80" s="355">
        <v>158.31412023290042</v>
      </c>
      <c r="I80" s="355">
        <v>124.5742197696983</v>
      </c>
      <c r="J80" s="356">
        <v>33.739900463202119</v>
      </c>
      <c r="K80" s="356">
        <v>34.894270022307282</v>
      </c>
      <c r="L80" s="356">
        <v>25.314931616400671</v>
      </c>
      <c r="M80" s="356">
        <v>35.981657755936581</v>
      </c>
      <c r="N80" s="356">
        <v>27.616319985697416</v>
      </c>
      <c r="O80" s="356">
        <v>15.114794151452321</v>
      </c>
    </row>
    <row r="81" spans="2:15" ht="15.75" thickBot="1" x14ac:dyDescent="0.3">
      <c r="B81" s="357" t="s">
        <v>489</v>
      </c>
      <c r="C81" s="358" t="s">
        <v>243</v>
      </c>
      <c r="D81" s="353" t="s">
        <v>572</v>
      </c>
      <c r="E81" s="359">
        <v>634.31110648520701</v>
      </c>
      <c r="F81" s="360">
        <v>109.00649075480931</v>
      </c>
      <c r="G81" s="360">
        <v>176.11887517302671</v>
      </c>
      <c r="H81" s="360">
        <v>285.12536592783601</v>
      </c>
      <c r="I81" s="360">
        <v>141.16020889213641</v>
      </c>
      <c r="J81" s="361">
        <v>143.9651570356996</v>
      </c>
      <c r="K81" s="361">
        <v>144.35046804769658</v>
      </c>
      <c r="L81" s="361">
        <v>138.25138079059118</v>
      </c>
      <c r="M81" s="361">
        <v>149.59794526042199</v>
      </c>
      <c r="N81" s="361">
        <v>144.6262959007536</v>
      </c>
      <c r="O81" s="361">
        <v>-52.426649650103677</v>
      </c>
    </row>
    <row r="82" spans="2:15" ht="16.5" thickTop="1" thickBot="1" x14ac:dyDescent="0.3">
      <c r="B82" s="410" t="s">
        <v>616</v>
      </c>
      <c r="C82" s="411"/>
      <c r="D82" s="411"/>
      <c r="E82" s="348">
        <v>1227.0392385600182</v>
      </c>
      <c r="F82" s="349">
        <v>44.568379142338699</v>
      </c>
      <c r="G82" s="349">
        <v>288.65676216135938</v>
      </c>
      <c r="H82" s="349">
        <v>333.22514130369808</v>
      </c>
      <c r="I82" s="349">
        <v>392.14624809701104</v>
      </c>
      <c r="J82" s="350">
        <v>-58.921106793312958</v>
      </c>
      <c r="K82" s="350">
        <v>-7.8436266559418755</v>
      </c>
      <c r="L82" s="350">
        <v>-84.444642145144257</v>
      </c>
      <c r="M82" s="350">
        <v>-52.891196812588589</v>
      </c>
      <c r="N82" s="350">
        <v>-78.97871742322684</v>
      </c>
      <c r="O82" s="350">
        <v>56.658582047773521</v>
      </c>
    </row>
    <row r="83" spans="2:15" ht="16.5" thickTop="1" thickBot="1" x14ac:dyDescent="0.3">
      <c r="B83" s="351" t="s">
        <v>452</v>
      </c>
      <c r="C83" s="352" t="s">
        <v>314</v>
      </c>
      <c r="D83" s="353" t="s">
        <v>569</v>
      </c>
      <c r="E83" s="354">
        <v>239.93568409376368</v>
      </c>
      <c r="F83" s="355">
        <v>9.3674519447187095</v>
      </c>
      <c r="G83" s="355">
        <v>59.890796590285269</v>
      </c>
      <c r="H83" s="355">
        <v>69.258248535003986</v>
      </c>
      <c r="I83" s="355">
        <v>70.333804312941993</v>
      </c>
      <c r="J83" s="356">
        <v>-1.0755557779380069</v>
      </c>
      <c r="K83" s="356">
        <v>-0.83170256018593136</v>
      </c>
      <c r="L83" s="356">
        <v>-3.5985099250721646</v>
      </c>
      <c r="M83" s="356">
        <v>-0.55914871305517977</v>
      </c>
      <c r="N83" s="356">
        <v>-3.1185516088702343</v>
      </c>
      <c r="O83" s="356">
        <v>21.034550944133869</v>
      </c>
    </row>
    <row r="84" spans="2:15" ht="15.75" thickBot="1" x14ac:dyDescent="0.3">
      <c r="B84" s="351" t="s">
        <v>482</v>
      </c>
      <c r="C84" s="352" t="s">
        <v>316</v>
      </c>
      <c r="D84" s="353" t="s">
        <v>569</v>
      </c>
      <c r="E84" s="354">
        <v>373.30497898831266</v>
      </c>
      <c r="F84" s="355">
        <v>24.89622113012225</v>
      </c>
      <c r="G84" s="355">
        <v>83.139255590523462</v>
      </c>
      <c r="H84" s="355">
        <v>108.0354767206457</v>
      </c>
      <c r="I84" s="355">
        <v>115.04115725981011</v>
      </c>
      <c r="J84" s="356">
        <v>-7.0056805391644019</v>
      </c>
      <c r="K84" s="356">
        <v>6.9968339892452462</v>
      </c>
      <c r="L84" s="356">
        <v>-13.38771035922818</v>
      </c>
      <c r="M84" s="356">
        <v>-5.373572406032153</v>
      </c>
      <c r="N84" s="356">
        <v>-11.884559694828113</v>
      </c>
      <c r="O84" s="356">
        <v>-17.548924656945161</v>
      </c>
    </row>
    <row r="85" spans="2:15" ht="15.75" thickBot="1" x14ac:dyDescent="0.3">
      <c r="B85" s="351" t="s">
        <v>495</v>
      </c>
      <c r="C85" s="352" t="s">
        <v>496</v>
      </c>
      <c r="D85" s="353" t="s">
        <v>615</v>
      </c>
      <c r="E85" s="354">
        <v>411.88034793278365</v>
      </c>
      <c r="F85" s="355">
        <v>9.8774893695092967</v>
      </c>
      <c r="G85" s="355">
        <v>69.927656408794974</v>
      </c>
      <c r="H85" s="355">
        <v>79.805145778304265</v>
      </c>
      <c r="I85" s="355">
        <v>181.96442720419151</v>
      </c>
      <c r="J85" s="356">
        <v>-102.15928142588724</v>
      </c>
      <c r="K85" s="356">
        <v>-77.305761860569078</v>
      </c>
      <c r="L85" s="356">
        <v>-113.83497690531333</v>
      </c>
      <c r="M85" s="356">
        <v>-99.585198663307011</v>
      </c>
      <c r="N85" s="356">
        <v>-111.51911970521911</v>
      </c>
      <c r="O85" s="356">
        <v>79.936665467766503</v>
      </c>
    </row>
    <row r="86" spans="2:15" ht="15.75" thickBot="1" x14ac:dyDescent="0.3">
      <c r="B86" s="357" t="s">
        <v>504</v>
      </c>
      <c r="C86" s="358" t="s">
        <v>326</v>
      </c>
      <c r="D86" s="353" t="s">
        <v>561</v>
      </c>
      <c r="E86" s="359">
        <v>201.91822754515832</v>
      </c>
      <c r="F86" s="360">
        <v>0.42721669798844181</v>
      </c>
      <c r="G86" s="360">
        <v>75.699053571755698</v>
      </c>
      <c r="H86" s="360">
        <v>76.12627026974414</v>
      </c>
      <c r="I86" s="360">
        <v>24.80685932006741</v>
      </c>
      <c r="J86" s="361">
        <v>51.31941094967673</v>
      </c>
      <c r="K86" s="361">
        <v>63.29700377556788</v>
      </c>
      <c r="L86" s="361">
        <v>46.376555044469463</v>
      </c>
      <c r="M86" s="361">
        <v>52.626722969805776</v>
      </c>
      <c r="N86" s="361">
        <v>47.543513585690654</v>
      </c>
      <c r="O86" s="361">
        <v>-26.76370970718169</v>
      </c>
    </row>
    <row r="87" spans="2:15" ht="16.5" thickTop="1" thickBot="1" x14ac:dyDescent="0.3">
      <c r="B87" s="410" t="s">
        <v>617</v>
      </c>
      <c r="C87" s="411"/>
      <c r="D87" s="411"/>
      <c r="E87" s="348">
        <v>3067.0593260227301</v>
      </c>
      <c r="F87" s="349">
        <v>137.7895905128162</v>
      </c>
      <c r="G87" s="349">
        <v>1061.6673284422918</v>
      </c>
      <c r="H87" s="349">
        <v>1199.456918955108</v>
      </c>
      <c r="I87" s="349">
        <v>445.9230534345686</v>
      </c>
      <c r="J87" s="350">
        <v>753.53386552053939</v>
      </c>
      <c r="K87" s="350">
        <v>742.648311436114</v>
      </c>
      <c r="L87" s="350">
        <v>728.68116782205107</v>
      </c>
      <c r="M87" s="350">
        <v>758.46641290438197</v>
      </c>
      <c r="N87" s="350">
        <v>741.57880673270188</v>
      </c>
      <c r="O87" s="350">
        <v>-187.49442487196532</v>
      </c>
    </row>
    <row r="88" spans="2:15" ht="16.5" thickTop="1" thickBot="1" x14ac:dyDescent="0.3">
      <c r="B88" s="351" t="s">
        <v>453</v>
      </c>
      <c r="C88" s="352" t="s">
        <v>331</v>
      </c>
      <c r="D88" s="353" t="s">
        <v>592</v>
      </c>
      <c r="E88" s="354">
        <v>227.641642273842</v>
      </c>
      <c r="F88" s="355">
        <v>0.92653723472183658</v>
      </c>
      <c r="G88" s="355">
        <v>36.723035334983251</v>
      </c>
      <c r="H88" s="355">
        <v>37.649572569705086</v>
      </c>
      <c r="I88" s="355">
        <v>77.544127743394114</v>
      </c>
      <c r="J88" s="356">
        <v>-39.894555173689028</v>
      </c>
      <c r="K88" s="356">
        <v>-43.882443584489131</v>
      </c>
      <c r="L88" s="356">
        <v>-42.235201748272672</v>
      </c>
      <c r="M88" s="356">
        <v>-37.91034534170182</v>
      </c>
      <c r="N88" s="356">
        <v>-39.698536114374903</v>
      </c>
      <c r="O88" s="356">
        <v>0.79704053324993374</v>
      </c>
    </row>
    <row r="89" spans="2:15" ht="15.75" thickBot="1" x14ac:dyDescent="0.3">
      <c r="B89" s="351" t="s">
        <v>474</v>
      </c>
      <c r="C89" s="352" t="s">
        <v>329</v>
      </c>
      <c r="D89" s="353" t="s">
        <v>615</v>
      </c>
      <c r="E89" s="354">
        <v>166.08576740550737</v>
      </c>
      <c r="F89" s="355">
        <v>3.882561308757106</v>
      </c>
      <c r="G89" s="355">
        <v>75.361718750307517</v>
      </c>
      <c r="H89" s="355">
        <v>79.244280059064621</v>
      </c>
      <c r="I89" s="355">
        <v>14.08542680709686</v>
      </c>
      <c r="J89" s="356">
        <v>65.158853251967756</v>
      </c>
      <c r="K89" s="356">
        <v>64.442894165375847</v>
      </c>
      <c r="L89" s="356">
        <v>61.941771199886311</v>
      </c>
      <c r="M89" s="356">
        <v>66.597358222174307</v>
      </c>
      <c r="N89" s="356">
        <v>66.107303423516655</v>
      </c>
      <c r="O89" s="356">
        <v>25.019541952382809</v>
      </c>
    </row>
    <row r="90" spans="2:15" ht="15.75" thickBot="1" x14ac:dyDescent="0.3">
      <c r="B90" s="351" t="s">
        <v>444</v>
      </c>
      <c r="C90" s="352" t="s">
        <v>242</v>
      </c>
      <c r="D90" s="353" t="s">
        <v>615</v>
      </c>
      <c r="E90" s="354">
        <v>556.20320584690808</v>
      </c>
      <c r="F90" s="355">
        <v>98.204210466212004</v>
      </c>
      <c r="G90" s="355">
        <v>207.22681615585441</v>
      </c>
      <c r="H90" s="355">
        <v>305.43102662206638</v>
      </c>
      <c r="I90" s="355">
        <v>81.473465993475642</v>
      </c>
      <c r="J90" s="356">
        <v>223.95756062859073</v>
      </c>
      <c r="K90" s="356">
        <v>221.01685680899959</v>
      </c>
      <c r="L90" s="356">
        <v>220.91880413026092</v>
      </c>
      <c r="M90" s="356">
        <v>223.50599926405101</v>
      </c>
      <c r="N90" s="356">
        <v>222.08876226836003</v>
      </c>
      <c r="O90" s="356">
        <v>-60.225844825833718</v>
      </c>
    </row>
    <row r="91" spans="2:15" ht="15.75" thickBot="1" x14ac:dyDescent="0.3">
      <c r="B91" s="351" t="s">
        <v>479</v>
      </c>
      <c r="C91" s="352" t="s">
        <v>389</v>
      </c>
      <c r="D91" s="353" t="s">
        <v>615</v>
      </c>
      <c r="E91" s="354">
        <v>422.06067000021665</v>
      </c>
      <c r="F91" s="355">
        <v>-5.1174098711502678</v>
      </c>
      <c r="G91" s="355">
        <v>153.83338419000239</v>
      </c>
      <c r="H91" s="355">
        <v>148.71597431885212</v>
      </c>
      <c r="I91" s="355">
        <v>41.832295912697838</v>
      </c>
      <c r="J91" s="356">
        <v>106.88367840615427</v>
      </c>
      <c r="K91" s="356">
        <v>104.96225240295186</v>
      </c>
      <c r="L91" s="356">
        <v>104.56585810988383</v>
      </c>
      <c r="M91" s="356">
        <v>106.40826461449771</v>
      </c>
      <c r="N91" s="356">
        <v>105.54541384191916</v>
      </c>
      <c r="O91" s="356">
        <v>-30.150597537042099</v>
      </c>
    </row>
    <row r="92" spans="2:15" ht="15.75" thickBot="1" x14ac:dyDescent="0.3">
      <c r="B92" s="351" t="s">
        <v>518</v>
      </c>
      <c r="C92" s="352" t="s">
        <v>519</v>
      </c>
      <c r="D92" s="353" t="s">
        <v>615</v>
      </c>
      <c r="E92" s="354">
        <v>217.67076685223969</v>
      </c>
      <c r="F92" s="355">
        <v>-2.372579172487252</v>
      </c>
      <c r="G92" s="355">
        <v>68.592060833183183</v>
      </c>
      <c r="H92" s="355">
        <v>66.219481660695934</v>
      </c>
      <c r="I92" s="355">
        <v>42.511636250081303</v>
      </c>
      <c r="J92" s="356">
        <v>23.707845410614631</v>
      </c>
      <c r="K92" s="356">
        <v>24.382419419716392</v>
      </c>
      <c r="L92" s="356">
        <v>21.208274082616477</v>
      </c>
      <c r="M92" s="356">
        <v>24.640378685025986</v>
      </c>
      <c r="N92" s="356">
        <v>22.501802933601148</v>
      </c>
      <c r="O92" s="356">
        <v>-6.1760957973337511</v>
      </c>
    </row>
    <row r="93" spans="2:15" ht="15.75" thickBot="1" x14ac:dyDescent="0.3">
      <c r="B93" s="351" t="s">
        <v>525</v>
      </c>
      <c r="C93" s="352" t="s">
        <v>618</v>
      </c>
      <c r="D93" s="353" t="s">
        <v>615</v>
      </c>
      <c r="E93" s="354">
        <v>1280.0872829906893</v>
      </c>
      <c r="F93" s="355">
        <v>26.216295020664049</v>
      </c>
      <c r="G93" s="355">
        <v>462.45077411040103</v>
      </c>
      <c r="H93" s="355">
        <v>488.66706913106509</v>
      </c>
      <c r="I93" s="355">
        <v>160.42878802700409</v>
      </c>
      <c r="J93" s="356">
        <v>328.238281104061</v>
      </c>
      <c r="K93" s="356">
        <v>326.33849955922847</v>
      </c>
      <c r="L93" s="356">
        <v>318.58498152869009</v>
      </c>
      <c r="M93" s="356">
        <v>328.33111600567304</v>
      </c>
      <c r="N93" s="356">
        <v>319.53116244836343</v>
      </c>
      <c r="O93" s="356">
        <v>-80.588148793932518</v>
      </c>
    </row>
    <row r="94" spans="2:15" ht="15.75" thickBot="1" x14ac:dyDescent="0.3">
      <c r="B94" s="357" t="s">
        <v>531</v>
      </c>
      <c r="C94" s="358" t="s">
        <v>387</v>
      </c>
      <c r="D94" s="353" t="s">
        <v>561</v>
      </c>
      <c r="E94" s="359">
        <v>197.30999065332665</v>
      </c>
      <c r="F94" s="360">
        <v>16.049975526098741</v>
      </c>
      <c r="G94" s="360">
        <v>57.479539067559898</v>
      </c>
      <c r="H94" s="360">
        <v>73.529514593658632</v>
      </c>
      <c r="I94" s="360">
        <v>28.047312700818729</v>
      </c>
      <c r="J94" s="361">
        <v>45.482201892839903</v>
      </c>
      <c r="K94" s="361">
        <v>45.387832664331022</v>
      </c>
      <c r="L94" s="361">
        <v>43.696680518986135</v>
      </c>
      <c r="M94" s="361">
        <v>46.893641454661456</v>
      </c>
      <c r="N94" s="361">
        <v>45.502897931316291</v>
      </c>
      <c r="O94" s="361">
        <v>-36.170320403455982</v>
      </c>
    </row>
    <row r="95" spans="2:15" ht="16.5" thickTop="1" thickBot="1" x14ac:dyDescent="0.3">
      <c r="B95" s="410" t="s">
        <v>619</v>
      </c>
      <c r="C95" s="411"/>
      <c r="D95" s="411"/>
      <c r="E95" s="348">
        <v>634.38891110987538</v>
      </c>
      <c r="F95" s="349">
        <v>53.87098253807568</v>
      </c>
      <c r="G95" s="349">
        <v>124.97924111511122</v>
      </c>
      <c r="H95" s="349">
        <v>178.8502236531869</v>
      </c>
      <c r="I95" s="349">
        <v>210.33125783971906</v>
      </c>
      <c r="J95" s="350">
        <v>-31.481034186532156</v>
      </c>
      <c r="K95" s="350">
        <v>-30.676481686750606</v>
      </c>
      <c r="L95" s="350">
        <v>-46.618676969448131</v>
      </c>
      <c r="M95" s="350">
        <v>-31.341474474744587</v>
      </c>
      <c r="N95" s="350">
        <v>-44.593826328096782</v>
      </c>
      <c r="O95" s="350">
        <v>37.70414243715549</v>
      </c>
    </row>
    <row r="96" spans="2:15" ht="16.5" thickTop="1" thickBot="1" x14ac:dyDescent="0.3">
      <c r="B96" s="351" t="s">
        <v>532</v>
      </c>
      <c r="C96" s="352" t="s">
        <v>620</v>
      </c>
      <c r="D96" s="353" t="s">
        <v>572</v>
      </c>
      <c r="E96" s="354">
        <v>203.60750077324803</v>
      </c>
      <c r="F96" s="355">
        <v>32.358246494879502</v>
      </c>
      <c r="G96" s="355">
        <v>33.332327923518598</v>
      </c>
      <c r="H96" s="355">
        <v>65.6905744183981</v>
      </c>
      <c r="I96" s="355">
        <v>82.537855897320355</v>
      </c>
      <c r="J96" s="356">
        <v>-16.847281478922255</v>
      </c>
      <c r="K96" s="356">
        <v>-16.53409006877267</v>
      </c>
      <c r="L96" s="356">
        <v>-19.329701144060223</v>
      </c>
      <c r="M96" s="356">
        <v>-16.624405710833415</v>
      </c>
      <c r="N96" s="356">
        <v>-18.439006209486934</v>
      </c>
      <c r="O96" s="356">
        <v>18.465446131592319</v>
      </c>
    </row>
    <row r="97" spans="2:15" ht="15.75" thickBot="1" x14ac:dyDescent="0.3">
      <c r="B97" s="357" t="s">
        <v>535</v>
      </c>
      <c r="C97" s="358" t="s">
        <v>621</v>
      </c>
      <c r="D97" s="353" t="s">
        <v>572</v>
      </c>
      <c r="E97" s="359">
        <v>430.78141033662735</v>
      </c>
      <c r="F97" s="360">
        <v>21.512736043196181</v>
      </c>
      <c r="G97" s="360">
        <v>91.646913191592631</v>
      </c>
      <c r="H97" s="360">
        <v>113.15964923478882</v>
      </c>
      <c r="I97" s="360">
        <v>127.7934019423987</v>
      </c>
      <c r="J97" s="361">
        <v>-14.633752707609887</v>
      </c>
      <c r="K97" s="361">
        <v>-14.142391617977935</v>
      </c>
      <c r="L97" s="361">
        <v>-27.288975825387894</v>
      </c>
      <c r="M97" s="361">
        <v>-14.717068763911186</v>
      </c>
      <c r="N97" s="361">
        <v>-26.154820118609834</v>
      </c>
      <c r="O97" s="361">
        <v>19.23869630556317</v>
      </c>
    </row>
    <row r="98" spans="2:15" ht="16.5" thickTop="1" thickBot="1" x14ac:dyDescent="0.3">
      <c r="B98" s="410" t="s">
        <v>622</v>
      </c>
      <c r="C98" s="411"/>
      <c r="D98" s="411"/>
      <c r="E98" s="348">
        <v>2970.7585261365152</v>
      </c>
      <c r="F98" s="349">
        <v>367.14528942743186</v>
      </c>
      <c r="G98" s="349">
        <v>686.88542187563007</v>
      </c>
      <c r="H98" s="349">
        <v>1054.0307113030619</v>
      </c>
      <c r="I98" s="349">
        <v>1147.9348476291252</v>
      </c>
      <c r="J98" s="350">
        <v>-93.904136326063281</v>
      </c>
      <c r="K98" s="350">
        <v>-109.1010283691221</v>
      </c>
      <c r="L98" s="350">
        <v>-98.54792799348138</v>
      </c>
      <c r="M98" s="350">
        <v>-97.01840045619906</v>
      </c>
      <c r="N98" s="350">
        <v>-100.07004263426234</v>
      </c>
      <c r="O98" s="350">
        <v>-72.597657117166392</v>
      </c>
    </row>
    <row r="99" spans="2:15" ht="16.5" thickTop="1" thickBot="1" x14ac:dyDescent="0.3">
      <c r="B99" s="351" t="s">
        <v>485</v>
      </c>
      <c r="C99" s="352" t="s">
        <v>244</v>
      </c>
      <c r="D99" s="353" t="s">
        <v>592</v>
      </c>
      <c r="E99" s="354">
        <v>726.81850265843229</v>
      </c>
      <c r="F99" s="355">
        <v>109.882844300418</v>
      </c>
      <c r="G99" s="355">
        <v>180.21940820141089</v>
      </c>
      <c r="H99" s="355">
        <v>290.1022525018289</v>
      </c>
      <c r="I99" s="355">
        <v>186.24569654535449</v>
      </c>
      <c r="J99" s="356">
        <v>103.85655595647441</v>
      </c>
      <c r="K99" s="356">
        <v>94.819724636718007</v>
      </c>
      <c r="L99" s="356">
        <v>100.54365801963772</v>
      </c>
      <c r="M99" s="356">
        <v>102.89323759809761</v>
      </c>
      <c r="N99" s="356">
        <v>99.827215691209716</v>
      </c>
      <c r="O99" s="356">
        <v>-92.307334805895479</v>
      </c>
    </row>
    <row r="100" spans="2:15" ht="15.75" thickBot="1" x14ac:dyDescent="0.3">
      <c r="B100" s="351" t="s">
        <v>493</v>
      </c>
      <c r="C100" s="352" t="s">
        <v>623</v>
      </c>
      <c r="D100" s="353" t="s">
        <v>564</v>
      </c>
      <c r="E100" s="354">
        <v>644.51680222207631</v>
      </c>
      <c r="F100" s="355">
        <v>112.84346353478</v>
      </c>
      <c r="G100" s="355">
        <v>142.95892214573931</v>
      </c>
      <c r="H100" s="355">
        <v>255.80238568051931</v>
      </c>
      <c r="I100" s="355">
        <v>260.52838966631708</v>
      </c>
      <c r="J100" s="356">
        <v>-4.7260039857977745</v>
      </c>
      <c r="K100" s="356">
        <v>-6.6756705834043828</v>
      </c>
      <c r="L100" s="356">
        <v>2.0104075248890467</v>
      </c>
      <c r="M100" s="356">
        <v>-5.1208904454272783</v>
      </c>
      <c r="N100" s="356">
        <v>1.5950029195562934</v>
      </c>
      <c r="O100" s="356">
        <v>-25.629307486610109</v>
      </c>
    </row>
    <row r="101" spans="2:15" ht="15.75" thickBot="1" x14ac:dyDescent="0.3">
      <c r="B101" s="351" t="s">
        <v>624</v>
      </c>
      <c r="C101" s="352" t="s">
        <v>235</v>
      </c>
      <c r="D101" s="353" t="s">
        <v>572</v>
      </c>
      <c r="E101" s="354">
        <v>387.41066720700468</v>
      </c>
      <c r="F101" s="355">
        <v>49.237696002738787</v>
      </c>
      <c r="G101" s="355">
        <v>113.29350698181391</v>
      </c>
      <c r="H101" s="355">
        <v>162.53120298455269</v>
      </c>
      <c r="I101" s="355">
        <v>159.75249625342701</v>
      </c>
      <c r="J101" s="356">
        <v>2.7787067311256806</v>
      </c>
      <c r="K101" s="356">
        <v>1.8367276839868794</v>
      </c>
      <c r="L101" s="356">
        <v>4.3915090617857402</v>
      </c>
      <c r="M101" s="356">
        <v>2.4658635735055157</v>
      </c>
      <c r="N101" s="356">
        <v>4.265276181294837</v>
      </c>
      <c r="O101" s="356">
        <v>-0.26317555807498388</v>
      </c>
    </row>
    <row r="102" spans="2:15" ht="15.75" thickBot="1" x14ac:dyDescent="0.3">
      <c r="B102" s="351" t="s">
        <v>458</v>
      </c>
      <c r="C102" s="352" t="s">
        <v>625</v>
      </c>
      <c r="D102" s="353" t="s">
        <v>564</v>
      </c>
      <c r="E102" s="354">
        <v>432.78590661459901</v>
      </c>
      <c r="F102" s="355">
        <v>41.108109406983367</v>
      </c>
      <c r="G102" s="355">
        <v>89.246757448969191</v>
      </c>
      <c r="H102" s="355">
        <v>130.35486685595257</v>
      </c>
      <c r="I102" s="355">
        <v>190.8505881404806</v>
      </c>
      <c r="J102" s="356">
        <v>-60.495721284528031</v>
      </c>
      <c r="K102" s="356">
        <v>-61.71261261752133</v>
      </c>
      <c r="L102" s="356">
        <v>-59.788829411347052</v>
      </c>
      <c r="M102" s="356">
        <v>-60.2104892465332</v>
      </c>
      <c r="N102" s="356">
        <v>-59.475096963408362</v>
      </c>
      <c r="O102" s="356">
        <v>-11.79017610539896</v>
      </c>
    </row>
    <row r="103" spans="2:15" ht="15.75" thickBot="1" x14ac:dyDescent="0.3">
      <c r="B103" s="351" t="s">
        <v>513</v>
      </c>
      <c r="C103" s="352" t="s">
        <v>626</v>
      </c>
      <c r="D103" s="353" t="s">
        <v>564</v>
      </c>
      <c r="E103" s="354">
        <v>359.73090101074365</v>
      </c>
      <c r="F103" s="355">
        <v>22.034022459647201</v>
      </c>
      <c r="G103" s="355">
        <v>79.862080115139932</v>
      </c>
      <c r="H103" s="355">
        <v>101.89610257478714</v>
      </c>
      <c r="I103" s="355">
        <v>137.23640645719539</v>
      </c>
      <c r="J103" s="356">
        <v>-35.34030388240825</v>
      </c>
      <c r="K103" s="356">
        <v>-37.048370531813447</v>
      </c>
      <c r="L103" s="356">
        <v>-36.819185870567239</v>
      </c>
      <c r="M103" s="356">
        <v>-36.250023082798279</v>
      </c>
      <c r="N103" s="356">
        <v>-37.315220056632711</v>
      </c>
      <c r="O103" s="356">
        <v>24.45274299229839</v>
      </c>
    </row>
    <row r="104" spans="2:15" ht="15.75" thickBot="1" x14ac:dyDescent="0.3">
      <c r="B104" s="357" t="s">
        <v>529</v>
      </c>
      <c r="C104" s="358" t="s">
        <v>627</v>
      </c>
      <c r="D104" s="353" t="s">
        <v>564</v>
      </c>
      <c r="E104" s="359">
        <v>419.495746423659</v>
      </c>
      <c r="F104" s="360">
        <v>32.039153722864512</v>
      </c>
      <c r="G104" s="360">
        <v>81.304746982556878</v>
      </c>
      <c r="H104" s="360">
        <v>113.34390070542139</v>
      </c>
      <c r="I104" s="360">
        <v>213.32127056635071</v>
      </c>
      <c r="J104" s="361">
        <v>-99.977369860929315</v>
      </c>
      <c r="K104" s="361">
        <v>-100.32082695708785</v>
      </c>
      <c r="L104" s="361">
        <v>-108.88548731787955</v>
      </c>
      <c r="M104" s="361">
        <v>-100.79609885304346</v>
      </c>
      <c r="N104" s="361">
        <v>-108.9672204062821</v>
      </c>
      <c r="O104" s="361">
        <v>32.939593846514718</v>
      </c>
    </row>
    <row r="105" spans="2:15" ht="16.5" thickTop="1" thickBot="1" x14ac:dyDescent="0.3">
      <c r="B105" s="410" t="s">
        <v>628</v>
      </c>
      <c r="C105" s="411"/>
      <c r="D105" s="411"/>
      <c r="E105" s="348">
        <v>1220.3290165836568</v>
      </c>
      <c r="F105" s="349">
        <v>9.692744992021872</v>
      </c>
      <c r="G105" s="349">
        <v>373.20862902407464</v>
      </c>
      <c r="H105" s="349">
        <v>382.9013740160965</v>
      </c>
      <c r="I105" s="349">
        <v>304.65790076184999</v>
      </c>
      <c r="J105" s="350">
        <v>78.24347325424651</v>
      </c>
      <c r="K105" s="350">
        <v>78.9392046974545</v>
      </c>
      <c r="L105" s="350">
        <v>68.975320641025746</v>
      </c>
      <c r="M105" s="350">
        <v>72.402436456230191</v>
      </c>
      <c r="N105" s="350">
        <v>64.507511796721417</v>
      </c>
      <c r="O105" s="350">
        <v>-105.95370924586575</v>
      </c>
    </row>
    <row r="106" spans="2:15" ht="16.5" thickTop="1" thickBot="1" x14ac:dyDescent="0.3">
      <c r="B106" s="351" t="s">
        <v>629</v>
      </c>
      <c r="C106" s="352" t="s">
        <v>372</v>
      </c>
      <c r="D106" s="353" t="s">
        <v>572</v>
      </c>
      <c r="E106" s="354">
        <v>1061.5922427089497</v>
      </c>
      <c r="F106" s="355">
        <v>1.146031837960922</v>
      </c>
      <c r="G106" s="355">
        <v>327.93847186043428</v>
      </c>
      <c r="H106" s="355">
        <v>329.08450369839522</v>
      </c>
      <c r="I106" s="355">
        <v>260.93428290487191</v>
      </c>
      <c r="J106" s="356">
        <v>68.150220793523317</v>
      </c>
      <c r="K106" s="356">
        <v>68.785605633051375</v>
      </c>
      <c r="L106" s="356">
        <v>60.501540342986459</v>
      </c>
      <c r="M106" s="356">
        <v>62.672397262095501</v>
      </c>
      <c r="N106" s="356">
        <v>56.182925803209571</v>
      </c>
      <c r="O106" s="356">
        <v>-57.418053285898587</v>
      </c>
    </row>
    <row r="107" spans="2:15" ht="15.75" thickBot="1" x14ac:dyDescent="0.3">
      <c r="B107" s="357" t="s">
        <v>501</v>
      </c>
      <c r="C107" s="358" t="s">
        <v>502</v>
      </c>
      <c r="D107" s="353" t="s">
        <v>564</v>
      </c>
      <c r="E107" s="359">
        <v>158.73677387470701</v>
      </c>
      <c r="F107" s="360">
        <v>8.5467131540609493</v>
      </c>
      <c r="G107" s="360">
        <v>45.270157163640341</v>
      </c>
      <c r="H107" s="360">
        <v>53.816870317701287</v>
      </c>
      <c r="I107" s="360">
        <v>43.723617856978073</v>
      </c>
      <c r="J107" s="361">
        <v>10.093252460723214</v>
      </c>
      <c r="K107" s="361">
        <v>10.153599064403132</v>
      </c>
      <c r="L107" s="361">
        <v>8.4737802980392658</v>
      </c>
      <c r="M107" s="361">
        <v>9.730039194134676</v>
      </c>
      <c r="N107" s="361">
        <v>8.3245859935118105</v>
      </c>
      <c r="O107" s="361">
        <v>-48.535655959967158</v>
      </c>
    </row>
    <row r="108" spans="2:15" ht="16.5" thickTop="1" thickBot="1" x14ac:dyDescent="0.3">
      <c r="B108" s="431" t="s">
        <v>630</v>
      </c>
      <c r="C108" s="432"/>
      <c r="D108" s="432"/>
      <c r="E108" s="348">
        <v>249.78342471839736</v>
      </c>
      <c r="F108" s="349">
        <v>-8.0017005969364821</v>
      </c>
      <c r="G108" s="349">
        <v>43.903338143225419</v>
      </c>
      <c r="H108" s="349">
        <v>35.901637546288939</v>
      </c>
      <c r="I108" s="349">
        <v>28.080424649603309</v>
      </c>
      <c r="J108" s="350">
        <v>7.8212128966856298</v>
      </c>
      <c r="K108" s="350">
        <v>6.9502538806989165</v>
      </c>
      <c r="L108" s="350">
        <v>6.6325459463291097</v>
      </c>
      <c r="M108" s="350">
        <v>8.2227207417006909</v>
      </c>
      <c r="N108" s="350">
        <v>7.1977140991587589</v>
      </c>
      <c r="O108" s="350">
        <v>12.56355327417022</v>
      </c>
    </row>
    <row r="109" spans="2:15" ht="16.5" thickTop="1" thickBot="1" x14ac:dyDescent="0.3">
      <c r="B109" s="433" t="s">
        <v>0</v>
      </c>
      <c r="C109" s="434"/>
      <c r="D109" s="434"/>
      <c r="E109" s="362">
        <v>26479.681370842762</v>
      </c>
      <c r="F109" s="363">
        <v>947.25412450022884</v>
      </c>
      <c r="G109" s="362">
        <v>7403.7532713255314</v>
      </c>
      <c r="H109" s="362">
        <v>8351.0073958257599</v>
      </c>
      <c r="I109" s="362">
        <v>7017.9724301840606</v>
      </c>
      <c r="J109" s="362">
        <v>1333.0349656416993</v>
      </c>
      <c r="K109" s="362">
        <v>1336.3362577663675</v>
      </c>
      <c r="L109" s="362">
        <v>1130.2227691121325</v>
      </c>
      <c r="M109" s="362">
        <v>1501.6417792860857</v>
      </c>
      <c r="N109" s="362">
        <v>1319.3070142600727</v>
      </c>
      <c r="O109" s="364" t="s">
        <v>631</v>
      </c>
    </row>
    <row r="110" spans="2:15" ht="15.75" thickTop="1" x14ac:dyDescent="0.25"/>
  </sheetData>
  <mergeCells count="32">
    <mergeCell ref="B95:D95"/>
    <mergeCell ref="B98:D98"/>
    <mergeCell ref="B105:D105"/>
    <mergeCell ref="B108:D108"/>
    <mergeCell ref="B109:D109"/>
    <mergeCell ref="B87:D87"/>
    <mergeCell ref="B34:D34"/>
    <mergeCell ref="B39:D39"/>
    <mergeCell ref="B43:D43"/>
    <mergeCell ref="B45:D45"/>
    <mergeCell ref="B52:D52"/>
    <mergeCell ref="B60:D60"/>
    <mergeCell ref="B64:D64"/>
    <mergeCell ref="B66:D66"/>
    <mergeCell ref="B72:D72"/>
    <mergeCell ref="B76:D76"/>
    <mergeCell ref="B82:D82"/>
    <mergeCell ref="K4:N4"/>
    <mergeCell ref="B6:D6"/>
    <mergeCell ref="B11:D11"/>
    <mergeCell ref="B20:D20"/>
    <mergeCell ref="B24:D24"/>
    <mergeCell ref="B30:D30"/>
    <mergeCell ref="F2:J2"/>
    <mergeCell ref="B3:C5"/>
    <mergeCell ref="D3:D5"/>
    <mergeCell ref="E3:E5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workbookViewId="0"/>
  </sheetViews>
  <sheetFormatPr baseColWidth="10" defaultRowHeight="15" x14ac:dyDescent="0.25"/>
  <cols>
    <col min="3" max="3" width="46.28515625" bestFit="1" customWidth="1"/>
    <col min="4" max="4" width="9.42578125" bestFit="1" customWidth="1"/>
    <col min="5" max="5" width="6.7109375" bestFit="1" customWidth="1"/>
    <col min="6" max="6" width="5.28515625" bestFit="1" customWidth="1"/>
    <col min="7" max="9" width="4.7109375" bestFit="1" customWidth="1"/>
    <col min="10" max="10" width="5.7109375" bestFit="1" customWidth="1"/>
    <col min="11" max="15" width="5.5703125" bestFit="1" customWidth="1"/>
  </cols>
  <sheetData>
    <row r="1" spans="1:18" ht="16.5" thickBot="1" x14ac:dyDescent="0.3">
      <c r="A1" s="113" t="s">
        <v>632</v>
      </c>
    </row>
    <row r="2" spans="1:18" ht="16.5" thickTop="1" thickBot="1" x14ac:dyDescent="0.3">
      <c r="F2" s="412" t="s">
        <v>40</v>
      </c>
      <c r="G2" s="413"/>
      <c r="H2" s="413"/>
      <c r="I2" s="413"/>
      <c r="J2" s="413"/>
    </row>
    <row r="3" spans="1:18" ht="16.5" thickTop="1" thickBot="1" x14ac:dyDescent="0.3">
      <c r="B3" s="414" t="s">
        <v>545</v>
      </c>
      <c r="C3" s="415"/>
      <c r="D3" s="420" t="s">
        <v>546</v>
      </c>
      <c r="E3" s="420" t="s">
        <v>547</v>
      </c>
      <c r="F3" s="422" t="s">
        <v>548</v>
      </c>
      <c r="G3" s="422" t="s">
        <v>549</v>
      </c>
      <c r="H3" s="422" t="s">
        <v>550</v>
      </c>
      <c r="I3" s="422" t="s">
        <v>551</v>
      </c>
      <c r="J3" s="424" t="s">
        <v>552</v>
      </c>
    </row>
    <row r="4" spans="1:18" ht="15.75" thickTop="1" x14ac:dyDescent="0.25">
      <c r="B4" s="416"/>
      <c r="C4" s="417"/>
      <c r="D4" s="421"/>
      <c r="E4" s="421"/>
      <c r="F4" s="423"/>
      <c r="G4" s="423"/>
      <c r="H4" s="423"/>
      <c r="I4" s="423"/>
      <c r="J4" s="425"/>
      <c r="K4" s="426" t="s">
        <v>553</v>
      </c>
      <c r="L4" s="427"/>
      <c r="M4" s="427"/>
      <c r="N4" s="428"/>
      <c r="O4" s="345"/>
    </row>
    <row r="5" spans="1:18" ht="209.25" thickBot="1" x14ac:dyDescent="0.3">
      <c r="B5" s="418"/>
      <c r="C5" s="419"/>
      <c r="D5" s="421"/>
      <c r="E5" s="421"/>
      <c r="F5" s="346" t="s">
        <v>341</v>
      </c>
      <c r="G5" s="346" t="s">
        <v>554</v>
      </c>
      <c r="H5" s="346" t="s">
        <v>555</v>
      </c>
      <c r="I5" s="346" t="s">
        <v>414</v>
      </c>
      <c r="J5" s="347" t="s">
        <v>553</v>
      </c>
      <c r="K5" s="347" t="s">
        <v>32</v>
      </c>
      <c r="L5" s="347" t="s">
        <v>41</v>
      </c>
      <c r="M5" s="347" t="s">
        <v>556</v>
      </c>
      <c r="N5" s="347" t="s">
        <v>557</v>
      </c>
      <c r="O5" s="347" t="s">
        <v>558</v>
      </c>
    </row>
    <row r="6" spans="1:18" ht="16.5" thickTop="1" thickBot="1" x14ac:dyDescent="0.3">
      <c r="B6" s="429" t="s">
        <v>559</v>
      </c>
      <c r="C6" s="430"/>
      <c r="D6" s="430"/>
      <c r="E6" s="348">
        <v>862.15144823616708</v>
      </c>
      <c r="F6" s="365">
        <v>-1.8951481656091253E-2</v>
      </c>
      <c r="G6" s="365">
        <v>0.33754845739465567</v>
      </c>
      <c r="H6" s="365">
        <v>0.31859697573856444</v>
      </c>
      <c r="I6" s="365">
        <v>0.21258332732966842</v>
      </c>
      <c r="J6" s="366">
        <v>0.10601364840889602</v>
      </c>
      <c r="K6" s="366">
        <v>0.10152842248877417</v>
      </c>
      <c r="L6" s="366">
        <v>0.11596758128499196</v>
      </c>
      <c r="M6" s="366">
        <v>0.12134854967484487</v>
      </c>
      <c r="N6" s="366">
        <v>0.12894080514727232</v>
      </c>
      <c r="O6" s="366">
        <v>2.0164100817280577E-2</v>
      </c>
      <c r="Q6" s="171"/>
      <c r="R6" s="302"/>
    </row>
    <row r="7" spans="1:18" ht="16.5" thickTop="1" thickBot="1" x14ac:dyDescent="0.3">
      <c r="B7" s="351" t="s">
        <v>503</v>
      </c>
      <c r="C7" s="352" t="s">
        <v>560</v>
      </c>
      <c r="D7" s="353" t="s">
        <v>561</v>
      </c>
      <c r="E7" s="354">
        <v>449.96170928651208</v>
      </c>
      <c r="F7" s="367">
        <v>-5.2044604314146967E-2</v>
      </c>
      <c r="G7" s="367">
        <v>0.4037110051325597</v>
      </c>
      <c r="H7" s="367">
        <v>0.35166640081841272</v>
      </c>
      <c r="I7" s="367">
        <v>0.2058352822473456</v>
      </c>
      <c r="J7" s="368">
        <v>0.14583111857106712</v>
      </c>
      <c r="K7" s="368">
        <v>0.13977382551174528</v>
      </c>
      <c r="L7" s="368">
        <v>0.16096303301976461</v>
      </c>
      <c r="M7" s="368">
        <v>0.1664101076952415</v>
      </c>
      <c r="N7" s="368">
        <v>0.1778429363781428</v>
      </c>
      <c r="O7" s="368">
        <v>5.4217329660321986E-2</v>
      </c>
      <c r="Q7" s="171"/>
      <c r="R7" s="302"/>
    </row>
    <row r="8" spans="1:18" ht="15.75" thickBot="1" x14ac:dyDescent="0.3">
      <c r="B8" s="351" t="s">
        <v>521</v>
      </c>
      <c r="C8" s="352" t="s">
        <v>562</v>
      </c>
      <c r="D8" s="353" t="s">
        <v>561</v>
      </c>
      <c r="E8" s="354">
        <v>322.20784600442107</v>
      </c>
      <c r="F8" s="367">
        <v>3.8017166008795654E-3</v>
      </c>
      <c r="G8" s="367">
        <v>0.26669330504334038</v>
      </c>
      <c r="H8" s="367">
        <v>0.27049502164421996</v>
      </c>
      <c r="I8" s="367">
        <v>0.17208784028622193</v>
      </c>
      <c r="J8" s="368">
        <v>9.840718135799803E-2</v>
      </c>
      <c r="K8" s="368">
        <v>9.5767759453982429E-2</v>
      </c>
      <c r="L8" s="368">
        <v>0.10314050519564523</v>
      </c>
      <c r="M8" s="368">
        <v>0.10659990961838507</v>
      </c>
      <c r="N8" s="368">
        <v>0.11042002631473304</v>
      </c>
      <c r="O8" s="368">
        <v>-1.7657312811796937E-2</v>
      </c>
      <c r="Q8" s="171"/>
      <c r="R8" s="302"/>
    </row>
    <row r="9" spans="1:18" ht="15.75" thickBot="1" x14ac:dyDescent="0.3">
      <c r="B9" s="351" t="s">
        <v>492</v>
      </c>
      <c r="C9" s="352" t="s">
        <v>563</v>
      </c>
      <c r="D9" s="353" t="s">
        <v>564</v>
      </c>
      <c r="E9" s="354">
        <v>65.777485578168253</v>
      </c>
      <c r="F9" s="367">
        <v>0.10726585730766257</v>
      </c>
      <c r="G9" s="367">
        <v>0.26980702399070861</v>
      </c>
      <c r="H9" s="367">
        <v>0.37707288129837119</v>
      </c>
      <c r="I9" s="367">
        <v>0.44247525619164668</v>
      </c>
      <c r="J9" s="368">
        <v>-6.5402374893275494E-2</v>
      </c>
      <c r="K9" s="368">
        <v>-6.9036098729397088E-2</v>
      </c>
      <c r="L9" s="368">
        <v>-6.3480329548674982E-2</v>
      </c>
      <c r="M9" s="368">
        <v>-4.5705306526741644E-2</v>
      </c>
      <c r="N9" s="368">
        <v>-4.4373240153908526E-2</v>
      </c>
      <c r="O9" s="368">
        <v>4.249539482885191E-2</v>
      </c>
      <c r="Q9" s="171"/>
      <c r="R9" s="302"/>
    </row>
    <row r="10" spans="1:18" ht="15.75" thickBot="1" x14ac:dyDescent="0.3">
      <c r="B10" s="357" t="s">
        <v>516</v>
      </c>
      <c r="C10" s="358" t="s">
        <v>517</v>
      </c>
      <c r="D10" s="353" t="s">
        <v>561</v>
      </c>
      <c r="E10" s="359">
        <v>24.204407367065667</v>
      </c>
      <c r="F10" s="369">
        <v>-4.9643419094603985E-2</v>
      </c>
      <c r="G10" s="369">
        <v>0.23489500849949288</v>
      </c>
      <c r="H10" s="369">
        <v>0.18525158940488892</v>
      </c>
      <c r="I10" s="369">
        <v>0.252353461045356</v>
      </c>
      <c r="J10" s="370">
        <v>-6.7101871640467076E-2</v>
      </c>
      <c r="K10" s="370">
        <v>-6.9247531299665363E-2</v>
      </c>
      <c r="L10" s="370">
        <v>-6.208319199623541E-2</v>
      </c>
      <c r="M10" s="370">
        <v>-6.6033253978757714E-2</v>
      </c>
      <c r="N10" s="370">
        <v>-6.2610432477954864E-2</v>
      </c>
      <c r="O10" s="370">
        <v>-0.17009832282406342</v>
      </c>
      <c r="Q10" s="171"/>
      <c r="R10" s="302"/>
    </row>
    <row r="11" spans="1:18" ht="16.5" thickTop="1" thickBot="1" x14ac:dyDescent="0.3">
      <c r="B11" s="410" t="s">
        <v>565</v>
      </c>
      <c r="C11" s="411"/>
      <c r="D11" s="411"/>
      <c r="E11" s="348">
        <v>1821.1420473675687</v>
      </c>
      <c r="F11" s="365">
        <v>6.5545401011632642E-2</v>
      </c>
      <c r="G11" s="365">
        <v>0.26245043455294181</v>
      </c>
      <c r="H11" s="365">
        <v>0.3279958355645744</v>
      </c>
      <c r="I11" s="365">
        <v>0.23752532887275252</v>
      </c>
      <c r="J11" s="366">
        <v>9.0470506691821884E-2</v>
      </c>
      <c r="K11" s="366">
        <v>8.7760930814966845E-2</v>
      </c>
      <c r="L11" s="366">
        <v>8.0869128052170031E-2</v>
      </c>
      <c r="M11" s="366">
        <v>0.13447527525438013</v>
      </c>
      <c r="N11" s="366">
        <v>0.12446152622526671</v>
      </c>
      <c r="O11" s="366">
        <v>1.9326412972723639E-2</v>
      </c>
      <c r="Q11" s="171"/>
      <c r="R11" s="302"/>
    </row>
    <row r="12" spans="1:18" ht="21" thickTop="1" thickBot="1" x14ac:dyDescent="0.3">
      <c r="B12" s="351" t="s">
        <v>486</v>
      </c>
      <c r="C12" s="352" t="s">
        <v>566</v>
      </c>
      <c r="D12" s="353" t="s">
        <v>567</v>
      </c>
      <c r="E12" s="354">
        <v>179.58686225718935</v>
      </c>
      <c r="F12" s="367">
        <v>-5.2839983145247189E-2</v>
      </c>
      <c r="G12" s="367">
        <v>0.21281636511633012</v>
      </c>
      <c r="H12" s="367">
        <v>0.15997638197108294</v>
      </c>
      <c r="I12" s="367">
        <v>0.33896926531300142</v>
      </c>
      <c r="J12" s="368">
        <v>-0.17899288334191849</v>
      </c>
      <c r="K12" s="368">
        <v>-0.18248002216322556</v>
      </c>
      <c r="L12" s="368">
        <v>-0.18688697873962384</v>
      </c>
      <c r="M12" s="368">
        <v>-0.14400498047962679</v>
      </c>
      <c r="N12" s="368">
        <v>-0.15238035996708385</v>
      </c>
      <c r="O12" s="368">
        <v>0.2475751226320064</v>
      </c>
      <c r="Q12" s="171"/>
      <c r="R12" s="302"/>
    </row>
    <row r="13" spans="1:18" ht="15.75" thickBot="1" x14ac:dyDescent="0.3">
      <c r="B13" s="351" t="s">
        <v>459</v>
      </c>
      <c r="C13" s="352" t="s">
        <v>568</v>
      </c>
      <c r="D13" s="353" t="s">
        <v>569</v>
      </c>
      <c r="E13" s="354">
        <v>91.525488738677652</v>
      </c>
      <c r="F13" s="367">
        <v>7.728518173405681E-2</v>
      </c>
      <c r="G13" s="367">
        <v>0.33227801657631711</v>
      </c>
      <c r="H13" s="367">
        <v>0.40956319831037397</v>
      </c>
      <c r="I13" s="367">
        <v>0.18774974809018552</v>
      </c>
      <c r="J13" s="368">
        <v>0.22181345022018845</v>
      </c>
      <c r="K13" s="368">
        <v>0.21684489466878548</v>
      </c>
      <c r="L13" s="368">
        <v>0.21158067587303891</v>
      </c>
      <c r="M13" s="368">
        <v>0.2702188755222828</v>
      </c>
      <c r="N13" s="368">
        <v>0.25912935027596018</v>
      </c>
      <c r="O13" s="368">
        <v>-0.19563593119131306</v>
      </c>
      <c r="Q13" s="171"/>
      <c r="R13" s="302"/>
    </row>
    <row r="14" spans="1:18" ht="15.75" thickBot="1" x14ac:dyDescent="0.3">
      <c r="B14" s="351" t="s">
        <v>448</v>
      </c>
      <c r="C14" s="352" t="s">
        <v>449</v>
      </c>
      <c r="D14" s="353" t="s">
        <v>569</v>
      </c>
      <c r="E14" s="354">
        <v>350.98658943091129</v>
      </c>
      <c r="F14" s="367">
        <v>2.9787530193112612E-2</v>
      </c>
      <c r="G14" s="367">
        <v>0.28730985629367806</v>
      </c>
      <c r="H14" s="367">
        <v>0.31709738648679064</v>
      </c>
      <c r="I14" s="367">
        <v>0.13450286888747484</v>
      </c>
      <c r="J14" s="368">
        <v>0.1825945175993158</v>
      </c>
      <c r="K14" s="368">
        <v>0.17773721486979971</v>
      </c>
      <c r="L14" s="368">
        <v>0.17175592385211985</v>
      </c>
      <c r="M14" s="368">
        <v>0.23740045910513785</v>
      </c>
      <c r="N14" s="368">
        <v>0.22563569846868878</v>
      </c>
      <c r="O14" s="368">
        <v>5.1893167667994081E-2</v>
      </c>
      <c r="Q14" s="171"/>
      <c r="R14" s="302"/>
    </row>
    <row r="15" spans="1:18" ht="15.75" thickBot="1" x14ac:dyDescent="0.3">
      <c r="B15" s="351" t="s">
        <v>477</v>
      </c>
      <c r="C15" s="352" t="s">
        <v>478</v>
      </c>
      <c r="D15" s="353" t="s">
        <v>567</v>
      </c>
      <c r="E15" s="354">
        <v>118.45998023026134</v>
      </c>
      <c r="F15" s="367">
        <v>-4.6749229678491676E-2</v>
      </c>
      <c r="G15" s="367">
        <v>0.20259583472455053</v>
      </c>
      <c r="H15" s="367">
        <v>0.15584660504605885</v>
      </c>
      <c r="I15" s="367">
        <v>0.26290451876217602</v>
      </c>
      <c r="J15" s="368">
        <v>-0.10705791371611717</v>
      </c>
      <c r="K15" s="368">
        <v>-0.10702662401004723</v>
      </c>
      <c r="L15" s="368">
        <v>-0.1153037819047371</v>
      </c>
      <c r="M15" s="368">
        <v>-9.8847075163118026E-2</v>
      </c>
      <c r="N15" s="368">
        <v>-0.10654547544706604</v>
      </c>
      <c r="O15" s="368">
        <v>0.23758480538039187</v>
      </c>
      <c r="Q15" s="171"/>
      <c r="R15" s="302"/>
    </row>
    <row r="16" spans="1:18" ht="15.75" thickBot="1" x14ac:dyDescent="0.3">
      <c r="B16" s="351" t="s">
        <v>450</v>
      </c>
      <c r="C16" s="352" t="s">
        <v>451</v>
      </c>
      <c r="D16" s="353" t="s">
        <v>569</v>
      </c>
      <c r="E16" s="354">
        <v>513.34005935704829</v>
      </c>
      <c r="F16" s="367">
        <v>5.3442162612056754E-2</v>
      </c>
      <c r="G16" s="367">
        <v>0.29189157754043821</v>
      </c>
      <c r="H16" s="367">
        <v>0.34533374015249496</v>
      </c>
      <c r="I16" s="367">
        <v>0.20787047725498567</v>
      </c>
      <c r="J16" s="368">
        <v>0.13746326289750929</v>
      </c>
      <c r="K16" s="368">
        <v>0.13260835868673332</v>
      </c>
      <c r="L16" s="368">
        <v>0.12636954156083027</v>
      </c>
      <c r="M16" s="368">
        <v>0.1915002701191045</v>
      </c>
      <c r="N16" s="368">
        <v>0.17953792905442786</v>
      </c>
      <c r="O16" s="368">
        <v>-5.3076657695703952E-2</v>
      </c>
      <c r="Q16" s="171"/>
      <c r="R16" s="302"/>
    </row>
    <row r="17" spans="2:18" ht="15.75" thickBot="1" x14ac:dyDescent="0.3">
      <c r="B17" s="351" t="s">
        <v>454</v>
      </c>
      <c r="C17" s="352" t="s">
        <v>570</v>
      </c>
      <c r="D17" s="353" t="s">
        <v>569</v>
      </c>
      <c r="E17" s="354">
        <v>73.017551387271652</v>
      </c>
      <c r="F17" s="367">
        <v>5.7833814636407431E-2</v>
      </c>
      <c r="G17" s="367">
        <v>0.29554792482510467</v>
      </c>
      <c r="H17" s="367">
        <v>0.35338173946151213</v>
      </c>
      <c r="I17" s="367">
        <v>0.17503367884051926</v>
      </c>
      <c r="J17" s="368">
        <v>0.17834806062099287</v>
      </c>
      <c r="K17" s="368">
        <v>0.17415647010280436</v>
      </c>
      <c r="L17" s="368">
        <v>0.1674895652584612</v>
      </c>
      <c r="M17" s="368">
        <v>0.22492841001009889</v>
      </c>
      <c r="N17" s="368">
        <v>0.21274005390439935</v>
      </c>
      <c r="O17" s="368">
        <v>-0.15270816521540509</v>
      </c>
      <c r="Q17" s="171"/>
      <c r="R17" s="302"/>
    </row>
    <row r="18" spans="2:18" ht="15.75" thickBot="1" x14ac:dyDescent="0.3">
      <c r="B18" s="351" t="s">
        <v>442</v>
      </c>
      <c r="C18" s="352" t="s">
        <v>443</v>
      </c>
      <c r="D18" s="353" t="s">
        <v>564</v>
      </c>
      <c r="E18" s="354">
        <v>302.79558273040533</v>
      </c>
      <c r="F18" s="367">
        <v>8.9749059662877911E-2</v>
      </c>
      <c r="G18" s="367">
        <v>0.26729224088266113</v>
      </c>
      <c r="H18" s="367">
        <v>0.35704130054553901</v>
      </c>
      <c r="I18" s="367">
        <v>0.28077007954993033</v>
      </c>
      <c r="J18" s="368">
        <v>7.627122099560868E-2</v>
      </c>
      <c r="K18" s="368">
        <v>7.4599911182513634E-2</v>
      </c>
      <c r="L18" s="368">
        <v>6.7063632500130657E-2</v>
      </c>
      <c r="M18" s="368">
        <v>0.11129190520984908</v>
      </c>
      <c r="N18" s="368">
        <v>0.10208812816549702</v>
      </c>
      <c r="O18" s="368">
        <v>4.6334974921141643E-2</v>
      </c>
      <c r="Q18" s="171"/>
      <c r="R18" s="302"/>
    </row>
    <row r="19" spans="2:18" ht="15.75" thickBot="1" x14ac:dyDescent="0.3">
      <c r="B19" s="357" t="s">
        <v>433</v>
      </c>
      <c r="C19" s="358" t="s">
        <v>571</v>
      </c>
      <c r="D19" s="353" t="s">
        <v>572</v>
      </c>
      <c r="E19" s="359">
        <v>191.42993323580365</v>
      </c>
      <c r="F19" s="369">
        <v>0.30315881884791629</v>
      </c>
      <c r="G19" s="369">
        <v>0.16785488844864246</v>
      </c>
      <c r="H19" s="369">
        <v>0.47101370729655873</v>
      </c>
      <c r="I19" s="369">
        <v>0.37429866564303726</v>
      </c>
      <c r="J19" s="370">
        <v>9.6715041653521461E-2</v>
      </c>
      <c r="K19" s="370">
        <v>0.10273267158457432</v>
      </c>
      <c r="L19" s="370">
        <v>9.1102006292114651E-2</v>
      </c>
      <c r="M19" s="370">
        <v>0.13574644071898204</v>
      </c>
      <c r="N19" s="370">
        <v>0.13126137574953264</v>
      </c>
      <c r="O19" s="370">
        <v>-6.9742457808529057E-2</v>
      </c>
      <c r="Q19" s="171"/>
      <c r="R19" s="302"/>
    </row>
    <row r="20" spans="2:18" ht="16.5" thickTop="1" thickBot="1" x14ac:dyDescent="0.3">
      <c r="B20" s="410" t="s">
        <v>573</v>
      </c>
      <c r="C20" s="411"/>
      <c r="D20" s="411"/>
      <c r="E20" s="348">
        <v>201.772014241139</v>
      </c>
      <c r="F20" s="365">
        <v>-2.6676223849624967E-2</v>
      </c>
      <c r="G20" s="365">
        <v>0.25990510922349153</v>
      </c>
      <c r="H20" s="365">
        <v>0.23322888537386657</v>
      </c>
      <c r="I20" s="365">
        <v>0.28516168793954172</v>
      </c>
      <c r="J20" s="366">
        <v>-5.1932802565675146E-2</v>
      </c>
      <c r="K20" s="366">
        <v>-5.4741787615660689E-2</v>
      </c>
      <c r="L20" s="366">
        <v>-5.7205798084458581E-2</v>
      </c>
      <c r="M20" s="366">
        <v>-3.87329735863889E-2</v>
      </c>
      <c r="N20" s="366">
        <v>-4.3762963858922317E-2</v>
      </c>
      <c r="O20" s="366">
        <v>0.23544291711916343</v>
      </c>
      <c r="Q20" s="171"/>
      <c r="R20" s="302"/>
    </row>
    <row r="21" spans="2:18" ht="16.5" thickTop="1" thickBot="1" x14ac:dyDescent="0.3">
      <c r="B21" s="351" t="s">
        <v>499</v>
      </c>
      <c r="C21" s="352" t="s">
        <v>574</v>
      </c>
      <c r="D21" s="353" t="s">
        <v>567</v>
      </c>
      <c r="E21" s="354">
        <v>28.753646982288668</v>
      </c>
      <c r="F21" s="367">
        <v>-7.1436928084999476E-2</v>
      </c>
      <c r="G21" s="367">
        <v>0.20370694124541336</v>
      </c>
      <c r="H21" s="367">
        <v>0.13227001316041387</v>
      </c>
      <c r="I21" s="367">
        <v>0.3002052879119308</v>
      </c>
      <c r="J21" s="368">
        <v>-0.16793527475151693</v>
      </c>
      <c r="K21" s="368">
        <v>-0.17215756158766538</v>
      </c>
      <c r="L21" s="368">
        <v>-0.1733052147340568</v>
      </c>
      <c r="M21" s="368">
        <v>-0.1636425310301497</v>
      </c>
      <c r="N21" s="368">
        <v>-0.16893563587965482</v>
      </c>
      <c r="O21" s="368">
        <v>0.42834292985982281</v>
      </c>
      <c r="Q21" s="171"/>
      <c r="R21" s="302"/>
    </row>
    <row r="22" spans="2:18" ht="15.75" thickBot="1" x14ac:dyDescent="0.3">
      <c r="B22" s="351" t="s">
        <v>464</v>
      </c>
      <c r="C22" s="352" t="s">
        <v>575</v>
      </c>
      <c r="D22" s="353" t="s">
        <v>569</v>
      </c>
      <c r="E22" s="354">
        <v>48.189242856464659</v>
      </c>
      <c r="F22" s="367">
        <v>-0.14236026901585488</v>
      </c>
      <c r="G22" s="367">
        <v>0.36379130073680072</v>
      </c>
      <c r="H22" s="367">
        <v>0.22143103172094586</v>
      </c>
      <c r="I22" s="367">
        <v>0.36207972753770956</v>
      </c>
      <c r="J22" s="368">
        <v>-0.1406486958167637</v>
      </c>
      <c r="K22" s="368">
        <v>-0.14354676407343728</v>
      </c>
      <c r="L22" s="368">
        <v>-0.14527684359580478</v>
      </c>
      <c r="M22" s="368">
        <v>-0.13659989343706247</v>
      </c>
      <c r="N22" s="368">
        <v>-0.14106185187263939</v>
      </c>
      <c r="O22" s="368">
        <v>-7.541889672158855E-3</v>
      </c>
      <c r="Q22" s="171"/>
      <c r="R22" s="302"/>
    </row>
    <row r="23" spans="2:18" ht="15.75" thickBot="1" x14ac:dyDescent="0.3">
      <c r="B23" s="357" t="s">
        <v>434</v>
      </c>
      <c r="C23" s="358" t="s">
        <v>576</v>
      </c>
      <c r="D23" s="353" t="s">
        <v>564</v>
      </c>
      <c r="E23" s="359">
        <v>124.82912440238567</v>
      </c>
      <c r="F23" s="369">
        <v>2.8292999624837958E-2</v>
      </c>
      <c r="G23" s="369">
        <v>0.23274562504537263</v>
      </c>
      <c r="H23" s="369">
        <v>0.26103862467021061</v>
      </c>
      <c r="I23" s="369">
        <v>0.2520029161144226</v>
      </c>
      <c r="J23" s="370">
        <v>9.0357085557880024E-3</v>
      </c>
      <c r="K23" s="370">
        <v>6.5866590027098123E-3</v>
      </c>
      <c r="L23" s="370">
        <v>3.5361055238654752E-3</v>
      </c>
      <c r="M23" s="370">
        <v>2.7819909224597945E-2</v>
      </c>
      <c r="N23" s="370">
        <v>2.2631241875909588E-2</v>
      </c>
      <c r="O23" s="370">
        <v>0.2848118045897583</v>
      </c>
      <c r="Q23" s="171"/>
      <c r="R23" s="302"/>
    </row>
    <row r="24" spans="2:18" ht="16.5" thickTop="1" thickBot="1" x14ac:dyDescent="0.3">
      <c r="B24" s="410" t="s">
        <v>577</v>
      </c>
      <c r="C24" s="411"/>
      <c r="D24" s="411"/>
      <c r="E24" s="348">
        <v>849.30621276202123</v>
      </c>
      <c r="F24" s="365">
        <v>-2.6060139965973447E-2</v>
      </c>
      <c r="G24" s="365">
        <v>0.32192460774828424</v>
      </c>
      <c r="H24" s="365">
        <v>0.29586446778231079</v>
      </c>
      <c r="I24" s="365">
        <v>0.20237598325467346</v>
      </c>
      <c r="J24" s="366">
        <v>9.3488484527637333E-2</v>
      </c>
      <c r="K24" s="366">
        <v>9.2625512089472589E-2</v>
      </c>
      <c r="L24" s="366">
        <v>8.5538927017070374E-2</v>
      </c>
      <c r="M24" s="366">
        <v>0.10051271158169758</v>
      </c>
      <c r="N24" s="366">
        <v>9.2687410020174305E-2</v>
      </c>
      <c r="O24" s="366">
        <v>8.0825476013869232E-2</v>
      </c>
      <c r="Q24" s="171"/>
      <c r="R24" s="302"/>
    </row>
    <row r="25" spans="2:18" ht="16.5" thickTop="1" thickBot="1" x14ac:dyDescent="0.3">
      <c r="B25" s="351" t="s">
        <v>578</v>
      </c>
      <c r="C25" s="352" t="s">
        <v>579</v>
      </c>
      <c r="D25" s="353" t="s">
        <v>567</v>
      </c>
      <c r="E25" s="354">
        <v>208.04706381313267</v>
      </c>
      <c r="F25" s="367">
        <v>2.4904048554995464E-2</v>
      </c>
      <c r="G25" s="367">
        <v>0.25682124754058538</v>
      </c>
      <c r="H25" s="367">
        <v>0.28172529609558089</v>
      </c>
      <c r="I25" s="367">
        <v>0.27078228246354441</v>
      </c>
      <c r="J25" s="368">
        <v>1.094301363203648E-2</v>
      </c>
      <c r="K25" s="368">
        <v>9.6192917737589097E-3</v>
      </c>
      <c r="L25" s="368">
        <v>7.9347613432659294E-5</v>
      </c>
      <c r="M25" s="368">
        <v>1.9077279852404334E-2</v>
      </c>
      <c r="N25" s="368">
        <v>8.1096669221432695E-3</v>
      </c>
      <c r="O25" s="368">
        <v>0.21010707776867527</v>
      </c>
      <c r="Q25" s="171"/>
      <c r="R25" s="302"/>
    </row>
    <row r="26" spans="2:18" ht="15.75" thickBot="1" x14ac:dyDescent="0.3">
      <c r="B26" s="351" t="s">
        <v>438</v>
      </c>
      <c r="C26" s="352" t="s">
        <v>439</v>
      </c>
      <c r="D26" s="353" t="s">
        <v>569</v>
      </c>
      <c r="E26" s="354">
        <v>104.67694551143799</v>
      </c>
      <c r="F26" s="367">
        <v>-0.1107973884304488</v>
      </c>
      <c r="G26" s="367">
        <v>0.37783990937264006</v>
      </c>
      <c r="H26" s="367">
        <v>0.26704252094219122</v>
      </c>
      <c r="I26" s="367">
        <v>0.18475511506635131</v>
      </c>
      <c r="J26" s="368">
        <v>8.2287405875839909E-2</v>
      </c>
      <c r="K26" s="368">
        <v>7.9662263882339227E-2</v>
      </c>
      <c r="L26" s="368">
        <v>7.6124944482315188E-2</v>
      </c>
      <c r="M26" s="368">
        <v>8.445238824792374E-2</v>
      </c>
      <c r="N26" s="368">
        <v>7.8297800540379797E-2</v>
      </c>
      <c r="O26" s="368">
        <v>-3.0809795533917723E-2</v>
      </c>
      <c r="Q26" s="171"/>
      <c r="R26" s="302"/>
    </row>
    <row r="27" spans="2:18" ht="15.75" thickBot="1" x14ac:dyDescent="0.3">
      <c r="B27" s="351" t="s">
        <v>445</v>
      </c>
      <c r="C27" s="352" t="s">
        <v>446</v>
      </c>
      <c r="D27" s="353" t="s">
        <v>569</v>
      </c>
      <c r="E27" s="354">
        <v>146.04279775296735</v>
      </c>
      <c r="F27" s="367">
        <v>-4.6044760097834939E-2</v>
      </c>
      <c r="G27" s="367">
        <v>0.34264384178535606</v>
      </c>
      <c r="H27" s="367">
        <v>0.29659908168752114</v>
      </c>
      <c r="I27" s="367">
        <v>0.19793110729709024</v>
      </c>
      <c r="J27" s="368">
        <v>9.8667974390430901E-2</v>
      </c>
      <c r="K27" s="368">
        <v>9.5450724187357228E-2</v>
      </c>
      <c r="L27" s="368">
        <v>9.0725447121819902E-2</v>
      </c>
      <c r="M27" s="368">
        <v>0.11706175318493606</v>
      </c>
      <c r="N27" s="368">
        <v>0.10884413547916705</v>
      </c>
      <c r="O27" s="368">
        <v>9.0031188555804942E-2</v>
      </c>
      <c r="Q27" s="171"/>
      <c r="R27" s="302"/>
    </row>
    <row r="28" spans="2:18" ht="15.75" thickBot="1" x14ac:dyDescent="0.3">
      <c r="B28" s="351" t="s">
        <v>469</v>
      </c>
      <c r="C28" s="352" t="s">
        <v>470</v>
      </c>
      <c r="D28" s="353" t="s">
        <v>569</v>
      </c>
      <c r="E28" s="354">
        <v>121.94766106322099</v>
      </c>
      <c r="F28" s="367">
        <v>-0.18046713788880089</v>
      </c>
      <c r="G28" s="367">
        <v>0.35859618127567577</v>
      </c>
      <c r="H28" s="367">
        <v>0.17812904338687485</v>
      </c>
      <c r="I28" s="367">
        <v>0.21302961423013325</v>
      </c>
      <c r="J28" s="368">
        <v>-3.4900570843258399E-2</v>
      </c>
      <c r="K28" s="368">
        <v>-3.5164908635983344E-2</v>
      </c>
      <c r="L28" s="368">
        <v>-4.3448043602761423E-2</v>
      </c>
      <c r="M28" s="368">
        <v>-3.4692488045524571E-2</v>
      </c>
      <c r="N28" s="368">
        <v>-4.3171802481126585E-2</v>
      </c>
      <c r="O28" s="368">
        <v>0.17118887248017206</v>
      </c>
      <c r="Q28" s="171"/>
      <c r="R28" s="302"/>
    </row>
    <row r="29" spans="2:18" ht="15.75" thickBot="1" x14ac:dyDescent="0.3">
      <c r="B29" s="357" t="s">
        <v>431</v>
      </c>
      <c r="C29" s="358" t="s">
        <v>432</v>
      </c>
      <c r="D29" s="353" t="s">
        <v>564</v>
      </c>
      <c r="E29" s="359">
        <v>268.59174462126231</v>
      </c>
      <c r="F29" s="369">
        <v>4.8459159470022099E-2</v>
      </c>
      <c r="G29" s="369">
        <v>0.3226454505620473</v>
      </c>
      <c r="H29" s="369">
        <v>0.3711046100320694</v>
      </c>
      <c r="I29" s="369">
        <v>0.15383661241631674</v>
      </c>
      <c r="J29" s="370">
        <v>0.21726799761575266</v>
      </c>
      <c r="K29" s="370">
        <v>0.21845698439898226</v>
      </c>
      <c r="L29" s="370">
        <v>0.21114683437125945</v>
      </c>
      <c r="M29" s="370">
        <v>0.2222388562943747</v>
      </c>
      <c r="N29" s="370">
        <v>0.21670667702993182</v>
      </c>
      <c r="O29" s="370">
        <v>-2.1839821133647741E-2</v>
      </c>
      <c r="Q29" s="171"/>
      <c r="R29" s="302"/>
    </row>
    <row r="30" spans="2:18" ht="16.5" thickTop="1" thickBot="1" x14ac:dyDescent="0.3">
      <c r="B30" s="410" t="s">
        <v>580</v>
      </c>
      <c r="C30" s="411"/>
      <c r="D30" s="411"/>
      <c r="E30" s="348">
        <v>717.03623721761198</v>
      </c>
      <c r="F30" s="365">
        <v>-2.4567849724173106E-2</v>
      </c>
      <c r="G30" s="365">
        <v>0.3181618112233382</v>
      </c>
      <c r="H30" s="365">
        <v>0.29359396149916511</v>
      </c>
      <c r="I30" s="365">
        <v>0.25503828082795182</v>
      </c>
      <c r="J30" s="366">
        <v>3.8555680671213288E-2</v>
      </c>
      <c r="K30" s="366">
        <v>3.7324054859526577E-2</v>
      </c>
      <c r="L30" s="366">
        <v>3.2667502820112403E-2</v>
      </c>
      <c r="M30" s="366">
        <v>4.0847489454960487E-2</v>
      </c>
      <c r="N30" s="366">
        <v>3.5157912596801039E-2</v>
      </c>
      <c r="O30" s="366">
        <v>0.10221192176989592</v>
      </c>
      <c r="Q30" s="171"/>
      <c r="R30" s="302"/>
    </row>
    <row r="31" spans="2:18" ht="16.5" thickTop="1" thickBot="1" x14ac:dyDescent="0.3">
      <c r="B31" s="351" t="s">
        <v>507</v>
      </c>
      <c r="C31" s="352" t="s">
        <v>508</v>
      </c>
      <c r="D31" s="353" t="s">
        <v>567</v>
      </c>
      <c r="E31" s="354">
        <v>190.77432922718302</v>
      </c>
      <c r="F31" s="367">
        <v>-7.9176405284560256E-2</v>
      </c>
      <c r="G31" s="367">
        <v>0.29677696691642508</v>
      </c>
      <c r="H31" s="367">
        <v>0.21760056163186484</v>
      </c>
      <c r="I31" s="367">
        <v>0.26019273989450192</v>
      </c>
      <c r="J31" s="368">
        <v>-4.2592178262637087E-2</v>
      </c>
      <c r="K31" s="368">
        <v>-4.4150452708676721E-2</v>
      </c>
      <c r="L31" s="368">
        <v>-4.7874151704903445E-2</v>
      </c>
      <c r="M31" s="368">
        <v>-4.0210471430702097E-2</v>
      </c>
      <c r="N31" s="368">
        <v>-4.5546692217228277E-2</v>
      </c>
      <c r="O31" s="368">
        <v>0.34984009133438149</v>
      </c>
      <c r="Q31" s="171"/>
      <c r="R31" s="302"/>
    </row>
    <row r="32" spans="2:18" ht="15.75" thickBot="1" x14ac:dyDescent="0.3">
      <c r="B32" s="351" t="s">
        <v>497</v>
      </c>
      <c r="C32" s="352" t="s">
        <v>498</v>
      </c>
      <c r="D32" s="353" t="s">
        <v>569</v>
      </c>
      <c r="E32" s="354">
        <v>304.999995002726</v>
      </c>
      <c r="F32" s="367">
        <v>-2.1616011101053881E-2</v>
      </c>
      <c r="G32" s="367">
        <v>0.32699699417518835</v>
      </c>
      <c r="H32" s="367">
        <v>0.30538098307413447</v>
      </c>
      <c r="I32" s="367">
        <v>0.25571865029335883</v>
      </c>
      <c r="J32" s="368">
        <v>4.9662332780775642E-2</v>
      </c>
      <c r="K32" s="368">
        <v>4.87788030305637E-2</v>
      </c>
      <c r="L32" s="368">
        <v>4.297426751925746E-2</v>
      </c>
      <c r="M32" s="368">
        <v>5.3154482866634468E-2</v>
      </c>
      <c r="N32" s="368">
        <v>4.6623195094209452E-2</v>
      </c>
      <c r="O32" s="368">
        <v>5.0628108825381414E-2</v>
      </c>
      <c r="Q32" s="171"/>
      <c r="R32" s="302"/>
    </row>
    <row r="33" spans="2:18" ht="15.75" thickBot="1" x14ac:dyDescent="0.3">
      <c r="B33" s="357" t="s">
        <v>462</v>
      </c>
      <c r="C33" s="358" t="s">
        <v>463</v>
      </c>
      <c r="D33" s="353" t="s">
        <v>564</v>
      </c>
      <c r="E33" s="359">
        <v>221.261912987703</v>
      </c>
      <c r="F33" s="369">
        <v>1.8447234360031449E-2</v>
      </c>
      <c r="G33" s="369">
        <v>0.32442112875980722</v>
      </c>
      <c r="H33" s="369">
        <v>0.34286836311983865</v>
      </c>
      <c r="I33" s="369">
        <v>0.24965619252174889</v>
      </c>
      <c r="J33" s="370">
        <v>9.3212170598089755E-2</v>
      </c>
      <c r="K33" s="370">
        <v>9.17823492528545E-2</v>
      </c>
      <c r="L33" s="370">
        <v>8.7903927246232028E-2</v>
      </c>
      <c r="M33" s="370">
        <v>9.3771849681734798E-2</v>
      </c>
      <c r="N33" s="370">
        <v>8.8937867690962485E-2</v>
      </c>
      <c r="O33" s="370">
        <v>-4.0189609658030007E-2</v>
      </c>
      <c r="Q33" s="171"/>
      <c r="R33" s="302"/>
    </row>
    <row r="34" spans="2:18" ht="16.5" thickTop="1" thickBot="1" x14ac:dyDescent="0.3">
      <c r="B34" s="410" t="s">
        <v>581</v>
      </c>
      <c r="C34" s="411"/>
      <c r="D34" s="411"/>
      <c r="E34" s="348">
        <v>268.81511711708032</v>
      </c>
      <c r="F34" s="365">
        <v>-3.4276257869089728E-2</v>
      </c>
      <c r="G34" s="365">
        <v>0.36760440705455</v>
      </c>
      <c r="H34" s="365">
        <v>0.33332814918546028</v>
      </c>
      <c r="I34" s="365">
        <v>0.20492968783342516</v>
      </c>
      <c r="J34" s="366">
        <v>0.12839846135203511</v>
      </c>
      <c r="K34" s="366">
        <v>0.12423659229791754</v>
      </c>
      <c r="L34" s="366">
        <v>0.12370462686793618</v>
      </c>
      <c r="M34" s="366">
        <v>0.13087576318991345</v>
      </c>
      <c r="N34" s="366">
        <v>0.12640941713395554</v>
      </c>
      <c r="O34" s="366">
        <v>0.22108316747195772</v>
      </c>
      <c r="Q34" s="171"/>
      <c r="R34" s="302"/>
    </row>
    <row r="35" spans="2:18" ht="16.5" thickTop="1" thickBot="1" x14ac:dyDescent="0.3">
      <c r="B35" s="351" t="s">
        <v>582</v>
      </c>
      <c r="C35" s="352" t="s">
        <v>378</v>
      </c>
      <c r="D35" s="353" t="s">
        <v>583</v>
      </c>
      <c r="E35" s="354">
        <v>86.439566951445997</v>
      </c>
      <c r="F35" s="367">
        <v>4.6112919076392436E-2</v>
      </c>
      <c r="G35" s="367">
        <v>0.3546867468553645</v>
      </c>
      <c r="H35" s="367">
        <v>0.40079966593175692</v>
      </c>
      <c r="I35" s="367">
        <v>0.18362824519985455</v>
      </c>
      <c r="J35" s="368">
        <v>0.21717142073190238</v>
      </c>
      <c r="K35" s="368">
        <v>0.21317074419351434</v>
      </c>
      <c r="L35" s="368">
        <v>0.21463262015364351</v>
      </c>
      <c r="M35" s="368">
        <v>0.1950076444070121</v>
      </c>
      <c r="N35" s="368">
        <v>0.19359347064956067</v>
      </c>
      <c r="O35" s="368">
        <v>0.19259750245974008</v>
      </c>
      <c r="Q35" s="171"/>
      <c r="R35" s="302"/>
    </row>
    <row r="36" spans="2:18" ht="15.75" thickBot="1" x14ac:dyDescent="0.3">
      <c r="B36" s="351" t="s">
        <v>584</v>
      </c>
      <c r="C36" s="352" t="s">
        <v>585</v>
      </c>
      <c r="D36" s="353" t="s">
        <v>583</v>
      </c>
      <c r="E36" s="354">
        <v>105.18453678294166</v>
      </c>
      <c r="F36" s="367">
        <v>-5.0497125731764118E-2</v>
      </c>
      <c r="G36" s="367">
        <v>0.30991525859961994</v>
      </c>
      <c r="H36" s="367">
        <v>0.25941813286785581</v>
      </c>
      <c r="I36" s="367">
        <v>0.18971464017305312</v>
      </c>
      <c r="J36" s="368">
        <v>6.9703492694802693E-2</v>
      </c>
      <c r="K36" s="368">
        <v>6.4490118605458946E-2</v>
      </c>
      <c r="L36" s="368">
        <v>6.2706804383514475E-2</v>
      </c>
      <c r="M36" s="368">
        <v>9.5799014404052876E-2</v>
      </c>
      <c r="N36" s="368">
        <v>8.8320656948496973E-2</v>
      </c>
      <c r="O36" s="368">
        <v>0.31055698922944724</v>
      </c>
      <c r="Q36" s="171"/>
      <c r="R36" s="302"/>
    </row>
    <row r="37" spans="2:18" ht="15.75" thickBot="1" x14ac:dyDescent="0.3">
      <c r="B37" s="351" t="s">
        <v>509</v>
      </c>
      <c r="C37" s="352" t="s">
        <v>279</v>
      </c>
      <c r="D37" s="353" t="s">
        <v>569</v>
      </c>
      <c r="E37" s="354">
        <v>49.660137492011998</v>
      </c>
      <c r="F37" s="367">
        <v>-0.11446526983773173</v>
      </c>
      <c r="G37" s="367">
        <v>0.49047072829190352</v>
      </c>
      <c r="H37" s="367">
        <v>0.37600545845417177</v>
      </c>
      <c r="I37" s="367">
        <v>0.23978692666470422</v>
      </c>
      <c r="J37" s="368">
        <v>0.13621853178946755</v>
      </c>
      <c r="K37" s="368">
        <v>0.13311492275691877</v>
      </c>
      <c r="L37" s="368">
        <v>0.13233867602939944</v>
      </c>
      <c r="M37" s="368">
        <v>0.13332035254271424</v>
      </c>
      <c r="N37" s="368">
        <v>0.12962534290139374</v>
      </c>
      <c r="O37" s="368">
        <v>7.3233209756541795E-2</v>
      </c>
      <c r="Q37" s="171"/>
      <c r="R37" s="302"/>
    </row>
    <row r="38" spans="2:18" ht="15.75" thickBot="1" x14ac:dyDescent="0.3">
      <c r="B38" s="357" t="s">
        <v>472</v>
      </c>
      <c r="C38" s="358" t="s">
        <v>586</v>
      </c>
      <c r="D38" s="353" t="s">
        <v>564</v>
      </c>
      <c r="E38" s="359">
        <v>27.530875890680665</v>
      </c>
      <c r="F38" s="369">
        <v>-8.0058448588028561E-2</v>
      </c>
      <c r="G38" s="369">
        <v>0.4069436896038427</v>
      </c>
      <c r="H38" s="369">
        <v>0.32688524101581418</v>
      </c>
      <c r="I38" s="369">
        <v>0.26706574012660245</v>
      </c>
      <c r="J38" s="370">
        <v>5.981950088921173E-2</v>
      </c>
      <c r="K38" s="370">
        <v>5.7260026208651199E-2</v>
      </c>
      <c r="L38" s="370">
        <v>5.5689474117440213E-2</v>
      </c>
      <c r="M38" s="370">
        <v>5.9123628658824416E-2</v>
      </c>
      <c r="N38" s="370">
        <v>5.5190643755717909E-2</v>
      </c>
      <c r="O38" s="370">
        <v>0.23536804827692562</v>
      </c>
      <c r="Q38" s="171"/>
      <c r="R38" s="302"/>
    </row>
    <row r="39" spans="2:18" ht="16.5" thickTop="1" thickBot="1" x14ac:dyDescent="0.3">
      <c r="B39" s="410" t="s">
        <v>587</v>
      </c>
      <c r="C39" s="411"/>
      <c r="D39" s="411"/>
      <c r="E39" s="348">
        <v>873.8693061339377</v>
      </c>
      <c r="F39" s="365">
        <v>2.737710433387262E-2</v>
      </c>
      <c r="G39" s="365">
        <v>0.26169239668604549</v>
      </c>
      <c r="H39" s="365">
        <v>0.28906950101991813</v>
      </c>
      <c r="I39" s="365">
        <v>0.29938831346351852</v>
      </c>
      <c r="J39" s="366">
        <v>-1.0318812443600389E-2</v>
      </c>
      <c r="K39" s="366">
        <v>-1.1030106594375571E-2</v>
      </c>
      <c r="L39" s="366">
        <v>-2.030879879620234E-2</v>
      </c>
      <c r="M39" s="366">
        <v>-3.0769506357319456E-3</v>
      </c>
      <c r="N39" s="366">
        <v>-1.2459249570740918E-2</v>
      </c>
      <c r="O39" s="366">
        <v>-5.7959949571488589E-2</v>
      </c>
      <c r="Q39" s="171"/>
      <c r="R39" s="302"/>
    </row>
    <row r="40" spans="2:18" ht="16.5" thickTop="1" thickBot="1" x14ac:dyDescent="0.3">
      <c r="B40" s="351" t="s">
        <v>467</v>
      </c>
      <c r="C40" s="352" t="s">
        <v>468</v>
      </c>
      <c r="D40" s="353" t="s">
        <v>569</v>
      </c>
      <c r="E40" s="354">
        <v>204.25233415767298</v>
      </c>
      <c r="F40" s="367">
        <v>-4.4726251838800593E-2</v>
      </c>
      <c r="G40" s="367">
        <v>0.34372495149783544</v>
      </c>
      <c r="H40" s="367">
        <v>0.29899869965903486</v>
      </c>
      <c r="I40" s="367">
        <v>0.24192916652774232</v>
      </c>
      <c r="J40" s="368">
        <v>5.7069533131292538E-2</v>
      </c>
      <c r="K40" s="368">
        <v>5.5587654588997462E-2</v>
      </c>
      <c r="L40" s="368">
        <v>4.9695906577491414E-2</v>
      </c>
      <c r="M40" s="368">
        <v>7.8975686086161789E-2</v>
      </c>
      <c r="N40" s="368">
        <v>7.1877047775460459E-2</v>
      </c>
      <c r="O40" s="368">
        <v>9.3222755469746704E-2</v>
      </c>
      <c r="Q40" s="171"/>
      <c r="R40" s="302"/>
    </row>
    <row r="41" spans="2:18" ht="15.75" thickBot="1" x14ac:dyDescent="0.3">
      <c r="B41" s="351" t="s">
        <v>436</v>
      </c>
      <c r="C41" s="352" t="s">
        <v>437</v>
      </c>
      <c r="D41" s="353" t="s">
        <v>569</v>
      </c>
      <c r="E41" s="354">
        <v>179.54776525339869</v>
      </c>
      <c r="F41" s="367">
        <v>-8.1551481362800812E-2</v>
      </c>
      <c r="G41" s="367">
        <v>0.25108000700743827</v>
      </c>
      <c r="H41" s="367">
        <v>0.16952852564463744</v>
      </c>
      <c r="I41" s="367">
        <v>0.28226691776845275</v>
      </c>
      <c r="J41" s="368">
        <v>-0.11273839212381531</v>
      </c>
      <c r="K41" s="368">
        <v>-0.11280142319041257</v>
      </c>
      <c r="L41" s="368">
        <v>-0.12759189983042268</v>
      </c>
      <c r="M41" s="368">
        <v>-0.12738519421872863</v>
      </c>
      <c r="N41" s="368">
        <v>-0.1423158272407247</v>
      </c>
      <c r="O41" s="368">
        <v>-7.9816040766759022E-2</v>
      </c>
      <c r="Q41" s="171"/>
      <c r="R41" s="302"/>
    </row>
    <row r="42" spans="2:18" ht="15.75" thickBot="1" x14ac:dyDescent="0.3">
      <c r="B42" s="357" t="s">
        <v>440</v>
      </c>
      <c r="C42" s="358" t="s">
        <v>441</v>
      </c>
      <c r="D42" s="353" t="s">
        <v>564</v>
      </c>
      <c r="E42" s="359">
        <v>490.069206722866</v>
      </c>
      <c r="F42" s="369">
        <v>9.7336943602675849E-2</v>
      </c>
      <c r="G42" s="369">
        <v>0.23139073777191829</v>
      </c>
      <c r="H42" s="369">
        <v>0.32872768137459413</v>
      </c>
      <c r="I42" s="369">
        <v>0.32960909251316906</v>
      </c>
      <c r="J42" s="370">
        <v>-8.8141113857492792E-4</v>
      </c>
      <c r="K42" s="370">
        <v>-1.5090447124139657E-3</v>
      </c>
      <c r="L42" s="370">
        <v>-1.0179991481935095E-2</v>
      </c>
      <c r="M42" s="370">
        <v>8.2680281701041289E-3</v>
      </c>
      <c r="N42" s="370">
        <v>-3.3305125783245501E-5</v>
      </c>
      <c r="O42" s="370">
        <v>-0.11296280975507318</v>
      </c>
      <c r="Q42" s="171"/>
      <c r="R42" s="302"/>
    </row>
    <row r="43" spans="2:18" ht="16.5" thickTop="1" thickBot="1" x14ac:dyDescent="0.3">
      <c r="B43" s="410" t="s">
        <v>588</v>
      </c>
      <c r="C43" s="411"/>
      <c r="D43" s="411"/>
      <c r="E43" s="348">
        <v>314.13917207696034</v>
      </c>
      <c r="F43" s="365">
        <v>0.23953979944811349</v>
      </c>
      <c r="G43" s="365">
        <v>0.27028361439699211</v>
      </c>
      <c r="H43" s="365">
        <v>0.50982341384510554</v>
      </c>
      <c r="I43" s="365">
        <v>0.44951189120380353</v>
      </c>
      <c r="J43" s="366">
        <v>6.0311522641302018E-2</v>
      </c>
      <c r="K43" s="366">
        <v>6.0611721133593366E-2</v>
      </c>
      <c r="L43" s="366">
        <v>5.6141525168596003E-2</v>
      </c>
      <c r="M43" s="366">
        <v>6.7664931958283964E-2</v>
      </c>
      <c r="N43" s="366">
        <v>6.4498538623680143E-2</v>
      </c>
      <c r="O43" s="366">
        <v>-0.27011752855109877</v>
      </c>
      <c r="Q43" s="171"/>
      <c r="R43" s="302"/>
    </row>
    <row r="44" spans="2:18" ht="16.5" thickTop="1" thickBot="1" x14ac:dyDescent="0.3">
      <c r="B44" s="357" t="s">
        <v>447</v>
      </c>
      <c r="C44" s="358" t="s">
        <v>402</v>
      </c>
      <c r="D44" s="353" t="s">
        <v>572</v>
      </c>
      <c r="E44" s="359">
        <v>314.13917207696034</v>
      </c>
      <c r="F44" s="369">
        <v>0.23953979944811349</v>
      </c>
      <c r="G44" s="369">
        <v>0.27028361439699211</v>
      </c>
      <c r="H44" s="369">
        <v>0.50982341384510554</v>
      </c>
      <c r="I44" s="369">
        <v>0.44951189120380353</v>
      </c>
      <c r="J44" s="370">
        <v>6.0311522641302018E-2</v>
      </c>
      <c r="K44" s="370">
        <v>6.0611721133593366E-2</v>
      </c>
      <c r="L44" s="370">
        <v>5.6141525168596003E-2</v>
      </c>
      <c r="M44" s="370">
        <v>6.7664931958283964E-2</v>
      </c>
      <c r="N44" s="370">
        <v>6.4498538623680143E-2</v>
      </c>
      <c r="O44" s="370">
        <v>-0.27011752855109877</v>
      </c>
      <c r="Q44" s="171"/>
      <c r="R44" s="302"/>
    </row>
    <row r="45" spans="2:18" ht="16.5" thickTop="1" thickBot="1" x14ac:dyDescent="0.3">
      <c r="B45" s="410" t="s">
        <v>589</v>
      </c>
      <c r="C45" s="411"/>
      <c r="D45" s="411"/>
      <c r="E45" s="348">
        <v>2094.8433050968188</v>
      </c>
      <c r="F45" s="365">
        <v>7.577714101157762E-2</v>
      </c>
      <c r="G45" s="365">
        <v>0.30107474337250595</v>
      </c>
      <c r="H45" s="365">
        <v>0.37685188438408357</v>
      </c>
      <c r="I45" s="365">
        <v>0.20084385033104246</v>
      </c>
      <c r="J45" s="366">
        <v>0.17600803405304111</v>
      </c>
      <c r="K45" s="366">
        <v>0.17359938475962872</v>
      </c>
      <c r="L45" s="366">
        <v>0.16698086414849553</v>
      </c>
      <c r="M45" s="366">
        <v>0.17671185804938261</v>
      </c>
      <c r="N45" s="366">
        <v>0.16778644037483303</v>
      </c>
      <c r="O45" s="366">
        <v>9.3047775387212917E-3</v>
      </c>
      <c r="Q45" s="171"/>
      <c r="R45" s="302"/>
    </row>
    <row r="46" spans="2:18" ht="16.5" thickTop="1" thickBot="1" x14ac:dyDescent="0.3">
      <c r="B46" s="351" t="s">
        <v>526</v>
      </c>
      <c r="C46" s="352" t="s">
        <v>527</v>
      </c>
      <c r="D46" s="353" t="s">
        <v>567</v>
      </c>
      <c r="E46" s="354">
        <v>380.57375769503903</v>
      </c>
      <c r="F46" s="367">
        <v>0.14916219858278196</v>
      </c>
      <c r="G46" s="367">
        <v>0.22003219586972358</v>
      </c>
      <c r="H46" s="367">
        <v>0.36919439445250557</v>
      </c>
      <c r="I46" s="367">
        <v>0.40063914984315524</v>
      </c>
      <c r="J46" s="368">
        <v>-3.144475539064967E-2</v>
      </c>
      <c r="K46" s="368">
        <v>-5.2088121532189668E-2</v>
      </c>
      <c r="L46" s="368">
        <v>-2.6589630892388312E-2</v>
      </c>
      <c r="M46" s="368">
        <v>-2.9472291184997747E-2</v>
      </c>
      <c r="N46" s="368">
        <v>-2.4492032766494955E-2</v>
      </c>
      <c r="O46" s="368">
        <v>0.1862442431300054</v>
      </c>
      <c r="Q46" s="171"/>
      <c r="R46" s="302"/>
    </row>
    <row r="47" spans="2:18" ht="15.75" thickBot="1" x14ac:dyDescent="0.3">
      <c r="B47" s="351" t="s">
        <v>514</v>
      </c>
      <c r="C47" s="352" t="s">
        <v>515</v>
      </c>
      <c r="D47" s="353" t="s">
        <v>569</v>
      </c>
      <c r="E47" s="354">
        <v>497.22695453866925</v>
      </c>
      <c r="F47" s="367">
        <v>0.15901802258952175</v>
      </c>
      <c r="G47" s="367">
        <v>0.3161579693059629</v>
      </c>
      <c r="H47" s="367">
        <v>0.47517599189548465</v>
      </c>
      <c r="I47" s="367">
        <v>0.16022789480232918</v>
      </c>
      <c r="J47" s="368">
        <v>0.31494809709315547</v>
      </c>
      <c r="K47" s="368">
        <v>0.29797886346908603</v>
      </c>
      <c r="L47" s="368">
        <v>0.31682653789154241</v>
      </c>
      <c r="M47" s="368">
        <v>0.31686001399721753</v>
      </c>
      <c r="N47" s="368">
        <v>0.31904179501770219</v>
      </c>
      <c r="O47" s="368">
        <v>-7.7390221170610313E-2</v>
      </c>
      <c r="Q47" s="171"/>
      <c r="R47" s="302"/>
    </row>
    <row r="48" spans="2:18" ht="15.75" thickBot="1" x14ac:dyDescent="0.3">
      <c r="B48" s="351" t="s">
        <v>456</v>
      </c>
      <c r="C48" s="352" t="s">
        <v>373</v>
      </c>
      <c r="D48" s="353" t="s">
        <v>569</v>
      </c>
      <c r="E48" s="354">
        <v>834.6645442755796</v>
      </c>
      <c r="F48" s="367">
        <v>2.1202636802240826E-2</v>
      </c>
      <c r="G48" s="367">
        <v>0.33898367017961917</v>
      </c>
      <c r="H48" s="367">
        <v>0.36018630698185999</v>
      </c>
      <c r="I48" s="367">
        <v>0.1200164280779603</v>
      </c>
      <c r="J48" s="368">
        <v>0.24016987890389968</v>
      </c>
      <c r="K48" s="368">
        <v>0.2518101960220539</v>
      </c>
      <c r="L48" s="368">
        <v>0.22434311558401585</v>
      </c>
      <c r="M48" s="368">
        <v>0.24086193065594863</v>
      </c>
      <c r="N48" s="368">
        <v>0.22491100949387793</v>
      </c>
      <c r="O48" s="368">
        <v>-5.88499154633935E-2</v>
      </c>
      <c r="Q48" s="171"/>
      <c r="R48" s="302"/>
    </row>
    <row r="49" spans="2:18" ht="15.75" thickBot="1" x14ac:dyDescent="0.3">
      <c r="B49" s="351" t="s">
        <v>494</v>
      </c>
      <c r="C49" s="352" t="s">
        <v>590</v>
      </c>
      <c r="D49" s="353" t="s">
        <v>564</v>
      </c>
      <c r="E49" s="354">
        <v>105.17959538042896</v>
      </c>
      <c r="F49" s="367">
        <v>0.11582429012155072</v>
      </c>
      <c r="G49" s="367">
        <v>0.31889790598562318</v>
      </c>
      <c r="H49" s="367">
        <v>0.43472219610717389</v>
      </c>
      <c r="I49" s="367">
        <v>0.19614310562310897</v>
      </c>
      <c r="J49" s="368">
        <v>0.23857909048406492</v>
      </c>
      <c r="K49" s="368">
        <v>0.23161557571631447</v>
      </c>
      <c r="L49" s="368">
        <v>0.23354835259218737</v>
      </c>
      <c r="M49" s="368">
        <v>0.23771319160972207</v>
      </c>
      <c r="N49" s="368">
        <v>0.23285535838349089</v>
      </c>
      <c r="O49" s="368">
        <v>-5.3168460880323336E-2</v>
      </c>
      <c r="Q49" s="171"/>
      <c r="R49" s="302"/>
    </row>
    <row r="50" spans="2:18" ht="15.75" thickBot="1" x14ac:dyDescent="0.3">
      <c r="B50" s="351" t="s">
        <v>520</v>
      </c>
      <c r="C50" s="352" t="s">
        <v>591</v>
      </c>
      <c r="D50" s="353" t="s">
        <v>592</v>
      </c>
      <c r="E50" s="354">
        <v>180.34236572682335</v>
      </c>
      <c r="F50" s="367">
        <v>-6.8564132718397355E-2</v>
      </c>
      <c r="G50" s="367">
        <v>0.26457997324788962</v>
      </c>
      <c r="H50" s="367">
        <v>0.19601584052949225</v>
      </c>
      <c r="I50" s="367">
        <v>0.25700643293560976</v>
      </c>
      <c r="J50" s="368">
        <v>-6.0990592406117511E-2</v>
      </c>
      <c r="K50" s="368">
        <v>-5.8198601255091353E-2</v>
      </c>
      <c r="L50" s="368">
        <v>-8.3548186707141564E-2</v>
      </c>
      <c r="M50" s="368">
        <v>-6.5659801491827541E-2</v>
      </c>
      <c r="N50" s="368">
        <v>-8.7888824206150268E-2</v>
      </c>
      <c r="O50" s="368">
        <v>0.1967357255915326</v>
      </c>
      <c r="Q50" s="171"/>
      <c r="R50" s="302"/>
    </row>
    <row r="51" spans="2:18" ht="15.75" thickBot="1" x14ac:dyDescent="0.3">
      <c r="B51" s="357" t="s">
        <v>475</v>
      </c>
      <c r="C51" s="358" t="s">
        <v>593</v>
      </c>
      <c r="D51" s="353" t="s">
        <v>572</v>
      </c>
      <c r="E51" s="359">
        <v>96.856087480278674</v>
      </c>
      <c r="F51" s="369">
        <v>5.5665553940294925E-2</v>
      </c>
      <c r="G51" s="369">
        <v>0.26399461014409209</v>
      </c>
      <c r="H51" s="369">
        <v>0.31966016408438702</v>
      </c>
      <c r="I51" s="369">
        <v>0.22137134626633279</v>
      </c>
      <c r="J51" s="370">
        <v>9.8288817818054236E-2</v>
      </c>
      <c r="K51" s="370">
        <v>0.11647338806744562</v>
      </c>
      <c r="L51" s="370">
        <v>5.8177846784767194E-2</v>
      </c>
      <c r="M51" s="370">
        <v>9.9616316186411591E-2</v>
      </c>
      <c r="N51" s="370">
        <v>5.9927539426342442E-2</v>
      </c>
      <c r="O51" s="370">
        <v>6.5305883406839391E-2</v>
      </c>
      <c r="Q51" s="171"/>
      <c r="R51" s="302"/>
    </row>
    <row r="52" spans="2:18" ht="16.5" thickTop="1" thickBot="1" x14ac:dyDescent="0.3">
      <c r="B52" s="410" t="s">
        <v>594</v>
      </c>
      <c r="C52" s="411"/>
      <c r="D52" s="411"/>
      <c r="E52" s="348">
        <v>2472.134757918574</v>
      </c>
      <c r="F52" s="365">
        <v>-2.4274393533459587E-2</v>
      </c>
      <c r="G52" s="365">
        <v>0.30107710001990767</v>
      </c>
      <c r="H52" s="365">
        <v>0.27680270648644811</v>
      </c>
      <c r="I52" s="365">
        <v>0.26429528992133072</v>
      </c>
      <c r="J52" s="366">
        <v>1.2507416565117391E-2</v>
      </c>
      <c r="K52" s="366">
        <v>1.2693520363247481E-2</v>
      </c>
      <c r="L52" s="366">
        <v>5.2512545547464739E-3</v>
      </c>
      <c r="M52" s="366">
        <v>2.0995040224931753E-2</v>
      </c>
      <c r="N52" s="366">
        <v>1.4804330533473088E-2</v>
      </c>
      <c r="O52" s="366">
        <v>-1.2644574782260751E-2</v>
      </c>
    </row>
    <row r="53" spans="2:18" ht="16.5" thickTop="1" thickBot="1" x14ac:dyDescent="0.3">
      <c r="B53" s="351" t="s">
        <v>530</v>
      </c>
      <c r="C53" s="352" t="s">
        <v>260</v>
      </c>
      <c r="D53" s="353" t="s">
        <v>592</v>
      </c>
      <c r="E53" s="354">
        <v>378.85841324578337</v>
      </c>
      <c r="F53" s="367">
        <v>-0.14565087909893545</v>
      </c>
      <c r="G53" s="367">
        <v>0.36542082975365059</v>
      </c>
      <c r="H53" s="367">
        <v>0.21976995065471513</v>
      </c>
      <c r="I53" s="367">
        <v>0.16677726648842756</v>
      </c>
      <c r="J53" s="368">
        <v>5.2992684166287579E-2</v>
      </c>
      <c r="K53" s="368">
        <v>4.8889131119355535E-2</v>
      </c>
      <c r="L53" s="368">
        <v>4.8237266244333825E-2</v>
      </c>
      <c r="M53" s="368">
        <v>5.7757647287338877E-2</v>
      </c>
      <c r="N53" s="368">
        <v>5.3320524931211262E-2</v>
      </c>
      <c r="O53" s="368">
        <v>5.4206765052240001E-2</v>
      </c>
    </row>
    <row r="54" spans="2:18" ht="15.75" thickBot="1" x14ac:dyDescent="0.3">
      <c r="B54" s="351" t="s">
        <v>505</v>
      </c>
      <c r="C54" s="352" t="s">
        <v>261</v>
      </c>
      <c r="D54" s="353" t="s">
        <v>592</v>
      </c>
      <c r="E54" s="354">
        <v>284.31044840772864</v>
      </c>
      <c r="F54" s="367">
        <v>-0.23687294716746152</v>
      </c>
      <c r="G54" s="367">
        <v>0.30036968327612851</v>
      </c>
      <c r="H54" s="367">
        <v>6.349673610866699E-2</v>
      </c>
      <c r="I54" s="367">
        <v>0.2768679473023129</v>
      </c>
      <c r="J54" s="368">
        <v>-0.21337121119364591</v>
      </c>
      <c r="K54" s="368">
        <v>-0.21332038312729742</v>
      </c>
      <c r="L54" s="368">
        <v>-0.21783419892260494</v>
      </c>
      <c r="M54" s="368">
        <v>-0.20369065017632326</v>
      </c>
      <c r="N54" s="368">
        <v>-0.20728525437839285</v>
      </c>
      <c r="O54" s="368">
        <v>0.31494282645880389</v>
      </c>
    </row>
    <row r="55" spans="2:18" ht="15.75" thickBot="1" x14ac:dyDescent="0.3">
      <c r="B55" s="351" t="s">
        <v>533</v>
      </c>
      <c r="C55" s="352" t="s">
        <v>595</v>
      </c>
      <c r="D55" s="353" t="s">
        <v>592</v>
      </c>
      <c r="E55" s="354">
        <v>350.54247793489327</v>
      </c>
      <c r="F55" s="367">
        <v>-0.14965341993023204</v>
      </c>
      <c r="G55" s="367">
        <v>0.23913684531914503</v>
      </c>
      <c r="H55" s="367">
        <v>8.9483425388912977E-2</v>
      </c>
      <c r="I55" s="367">
        <v>0.37924957066032039</v>
      </c>
      <c r="J55" s="368">
        <v>-0.28976614527140743</v>
      </c>
      <c r="K55" s="368">
        <v>-0.29102130521442693</v>
      </c>
      <c r="L55" s="368">
        <v>-0.29838382469195529</v>
      </c>
      <c r="M55" s="368">
        <v>-0.28371731029506569</v>
      </c>
      <c r="N55" s="368">
        <v>-0.29156183990028178</v>
      </c>
      <c r="O55" s="368">
        <v>0.1718099666911766</v>
      </c>
    </row>
    <row r="56" spans="2:18" ht="15.75" thickBot="1" x14ac:dyDescent="0.3">
      <c r="B56" s="351" t="s">
        <v>524</v>
      </c>
      <c r="C56" s="352" t="s">
        <v>256</v>
      </c>
      <c r="D56" s="353" t="s">
        <v>564</v>
      </c>
      <c r="E56" s="354">
        <v>136.75497351893199</v>
      </c>
      <c r="F56" s="367">
        <v>-0.18094284008908598</v>
      </c>
      <c r="G56" s="367">
        <v>0.41323168435277285</v>
      </c>
      <c r="H56" s="367">
        <v>0.23228884426368687</v>
      </c>
      <c r="I56" s="367">
        <v>0.19447513508601244</v>
      </c>
      <c r="J56" s="368">
        <v>3.7813709177674432E-2</v>
      </c>
      <c r="K56" s="368">
        <v>3.692334916798904E-2</v>
      </c>
      <c r="L56" s="368">
        <v>2.8836589988364473E-2</v>
      </c>
      <c r="M56" s="368">
        <v>4.7801818463676676E-2</v>
      </c>
      <c r="N56" s="368">
        <v>3.9530720341037356E-2</v>
      </c>
      <c r="O56" s="368">
        <v>-0.263329348411178</v>
      </c>
    </row>
    <row r="57" spans="2:18" ht="15.75" thickBot="1" x14ac:dyDescent="0.3">
      <c r="B57" s="351" t="s">
        <v>471</v>
      </c>
      <c r="C57" s="352" t="s">
        <v>234</v>
      </c>
      <c r="D57" s="353" t="s">
        <v>564</v>
      </c>
      <c r="E57" s="354">
        <v>452.27462153988733</v>
      </c>
      <c r="F57" s="367">
        <v>0.10883081967320606</v>
      </c>
      <c r="G57" s="367">
        <v>0.24000925885712776</v>
      </c>
      <c r="H57" s="367">
        <v>0.34884007853033377</v>
      </c>
      <c r="I57" s="367">
        <v>0.35661656514862444</v>
      </c>
      <c r="J57" s="368">
        <v>-7.7764866182906678E-3</v>
      </c>
      <c r="K57" s="368">
        <v>-6.4109550825972991E-3</v>
      </c>
      <c r="L57" s="368">
        <v>-1.5681795423370309E-2</v>
      </c>
      <c r="M57" s="368">
        <v>3.3151799638656817E-4</v>
      </c>
      <c r="N57" s="368">
        <v>-6.3485662521587955E-3</v>
      </c>
      <c r="O57" s="368">
        <v>-9.868472746011539E-2</v>
      </c>
    </row>
    <row r="58" spans="2:18" ht="15.75" thickBot="1" x14ac:dyDescent="0.3">
      <c r="B58" s="351" t="s">
        <v>483</v>
      </c>
      <c r="C58" s="352" t="s">
        <v>240</v>
      </c>
      <c r="D58" s="353" t="s">
        <v>572</v>
      </c>
      <c r="E58" s="354">
        <v>687.51504792606704</v>
      </c>
      <c r="F58" s="367">
        <v>0.11008714478967174</v>
      </c>
      <c r="G58" s="367">
        <v>0.30859022270508224</v>
      </c>
      <c r="H58" s="367">
        <v>0.41867736749475398</v>
      </c>
      <c r="I58" s="367">
        <v>0.25397383802142443</v>
      </c>
      <c r="J58" s="368">
        <v>0.16470352947332956</v>
      </c>
      <c r="K58" s="368">
        <v>0.16671008493208317</v>
      </c>
      <c r="L58" s="368">
        <v>0.1570989800316808</v>
      </c>
      <c r="M58" s="368">
        <v>0.17594756423746538</v>
      </c>
      <c r="N58" s="368">
        <v>0.17003922488583359</v>
      </c>
      <c r="O58" s="368">
        <v>-0.10328201021880325</v>
      </c>
    </row>
    <row r="59" spans="2:18" ht="15.75" thickBot="1" x14ac:dyDescent="0.3">
      <c r="B59" s="357" t="s">
        <v>596</v>
      </c>
      <c r="C59" s="358" t="s">
        <v>597</v>
      </c>
      <c r="D59" s="353" t="s">
        <v>561</v>
      </c>
      <c r="E59" s="359">
        <v>181.87877534528232</v>
      </c>
      <c r="F59" s="369">
        <v>8.1448043134463383E-2</v>
      </c>
      <c r="G59" s="369">
        <v>0.32666010505718157</v>
      </c>
      <c r="H59" s="369">
        <v>0.40810814819164498</v>
      </c>
      <c r="I59" s="369">
        <v>8.8158544520760718E-2</v>
      </c>
      <c r="J59" s="370">
        <v>0.31994960367088426</v>
      </c>
      <c r="K59" s="370">
        <v>0.32305554067667724</v>
      </c>
      <c r="L59" s="370">
        <v>0.30996732253969339</v>
      </c>
      <c r="M59" s="370">
        <v>0.32842356335811146</v>
      </c>
      <c r="N59" s="370">
        <v>0.31942314813689637</v>
      </c>
      <c r="O59" s="370">
        <v>-0.2744238702486807</v>
      </c>
    </row>
    <row r="60" spans="2:18" ht="16.5" thickTop="1" thickBot="1" x14ac:dyDescent="0.3">
      <c r="B60" s="410" t="s">
        <v>598</v>
      </c>
      <c r="C60" s="411"/>
      <c r="D60" s="411"/>
      <c r="E60" s="348">
        <v>656.10711077408007</v>
      </c>
      <c r="F60" s="365">
        <v>0.19198281354114685</v>
      </c>
      <c r="G60" s="365">
        <v>0.18031869093540001</v>
      </c>
      <c r="H60" s="365">
        <v>0.37230150447654681</v>
      </c>
      <c r="I60" s="365">
        <v>0.36997794462582384</v>
      </c>
      <c r="J60" s="366">
        <v>2.3235598507229671E-3</v>
      </c>
      <c r="K60" s="366">
        <v>-9.8776260159511519E-4</v>
      </c>
      <c r="L60" s="366">
        <v>5.346667199525864E-3</v>
      </c>
      <c r="M60" s="366">
        <v>1.3040711887391931E-2</v>
      </c>
      <c r="N60" s="366">
        <v>1.7020406961404333E-2</v>
      </c>
      <c r="O60" s="366">
        <v>1.7348928906463057E-2</v>
      </c>
    </row>
    <row r="61" spans="2:18" ht="16.5" thickTop="1" thickBot="1" x14ac:dyDescent="0.3">
      <c r="B61" s="351" t="s">
        <v>488</v>
      </c>
      <c r="C61" s="352" t="s">
        <v>599</v>
      </c>
      <c r="D61" s="353" t="s">
        <v>592</v>
      </c>
      <c r="E61" s="354">
        <v>43.570427482496996</v>
      </c>
      <c r="F61" s="367">
        <v>8.5687435927550445E-2</v>
      </c>
      <c r="G61" s="367">
        <v>0.19719491246025489</v>
      </c>
      <c r="H61" s="367">
        <v>0.28288234838780529</v>
      </c>
      <c r="I61" s="367">
        <v>0.42074973683313766</v>
      </c>
      <c r="J61" s="368">
        <v>-0.13786738844533236</v>
      </c>
      <c r="K61" s="368">
        <v>-0.1416528810631327</v>
      </c>
      <c r="L61" s="368">
        <v>-0.13944326533176596</v>
      </c>
      <c r="M61" s="368">
        <v>-0.13145391299998307</v>
      </c>
      <c r="N61" s="368">
        <v>-0.1322378498548675</v>
      </c>
      <c r="O61" s="368">
        <v>0.29503582492741581</v>
      </c>
    </row>
    <row r="62" spans="2:18" ht="15.75" thickBot="1" x14ac:dyDescent="0.3">
      <c r="B62" s="351" t="s">
        <v>457</v>
      </c>
      <c r="C62" s="352" t="s">
        <v>600</v>
      </c>
      <c r="D62" s="353" t="s">
        <v>564</v>
      </c>
      <c r="E62" s="354">
        <v>175.28360524332768</v>
      </c>
      <c r="F62" s="367">
        <v>4.09059077936057E-2</v>
      </c>
      <c r="G62" s="367">
        <v>0.1957489880986106</v>
      </c>
      <c r="H62" s="367">
        <v>0.2366548958922163</v>
      </c>
      <c r="I62" s="367">
        <v>0.39235249582746157</v>
      </c>
      <c r="J62" s="368">
        <v>-0.15569759993524526</v>
      </c>
      <c r="K62" s="368">
        <v>-0.15998302505814399</v>
      </c>
      <c r="L62" s="368">
        <v>-0.15631063355131855</v>
      </c>
      <c r="M62" s="368">
        <v>-0.14812198633281456</v>
      </c>
      <c r="N62" s="368">
        <v>-0.14813845709345247</v>
      </c>
      <c r="O62" s="368">
        <v>0.11706953502318777</v>
      </c>
    </row>
    <row r="63" spans="2:18" ht="15.75" thickBot="1" x14ac:dyDescent="0.3">
      <c r="B63" s="357" t="s">
        <v>430</v>
      </c>
      <c r="C63" s="358" t="s">
        <v>404</v>
      </c>
      <c r="D63" s="353" t="s">
        <v>572</v>
      </c>
      <c r="E63" s="359">
        <v>437.25307804825536</v>
      </c>
      <c r="F63" s="369">
        <v>0.26313757793834486</v>
      </c>
      <c r="G63" s="369">
        <v>0.1724514340181347</v>
      </c>
      <c r="H63" s="369">
        <v>0.43558901195647953</v>
      </c>
      <c r="I63" s="369">
        <v>0.35594936255561893</v>
      </c>
      <c r="J63" s="370">
        <v>7.9639649400860602E-2</v>
      </c>
      <c r="K63" s="370">
        <v>7.6766068920858369E-2</v>
      </c>
      <c r="L63" s="370">
        <v>8.4578662317099026E-2</v>
      </c>
      <c r="M63" s="370">
        <v>9.2045007304230278E-2</v>
      </c>
      <c r="N63" s="370">
        <v>9.8101339181377478E-2</v>
      </c>
      <c r="O63" s="370">
        <v>-5.0296847894325238E-2</v>
      </c>
    </row>
    <row r="64" spans="2:18" ht="16.5" thickTop="1" thickBot="1" x14ac:dyDescent="0.3">
      <c r="B64" s="410" t="s">
        <v>601</v>
      </c>
      <c r="C64" s="411"/>
      <c r="D64" s="411"/>
      <c r="E64" s="348">
        <v>391.87775071222103</v>
      </c>
      <c r="F64" s="365">
        <v>0.13382713649283401</v>
      </c>
      <c r="G64" s="365">
        <v>0.20170251423616556</v>
      </c>
      <c r="H64" s="365">
        <v>0.3355296507289996</v>
      </c>
      <c r="I64" s="365">
        <v>0.37671619421999925</v>
      </c>
      <c r="J64" s="366">
        <v>-4.118654349099965E-2</v>
      </c>
      <c r="K64" s="366">
        <v>-3.7766325345635308E-2</v>
      </c>
      <c r="L64" s="366">
        <v>-3.8880916205557899E-2</v>
      </c>
      <c r="M64" s="366">
        <v>-2.883518040201162E-2</v>
      </c>
      <c r="N64" s="366">
        <v>-2.4222990815533547E-2</v>
      </c>
      <c r="O64" s="366">
        <v>-0.12993260612256263</v>
      </c>
    </row>
    <row r="65" spans="2:15" ht="16.5" thickTop="1" thickBot="1" x14ac:dyDescent="0.3">
      <c r="B65" s="357" t="s">
        <v>461</v>
      </c>
      <c r="C65" s="358" t="s">
        <v>602</v>
      </c>
      <c r="D65" s="353" t="s">
        <v>572</v>
      </c>
      <c r="E65" s="359">
        <v>391.87775071222103</v>
      </c>
      <c r="F65" s="369">
        <v>0.13382713649283401</v>
      </c>
      <c r="G65" s="369">
        <v>0.20170251423616556</v>
      </c>
      <c r="H65" s="369">
        <v>0.3355296507289996</v>
      </c>
      <c r="I65" s="369">
        <v>0.37671619421999925</v>
      </c>
      <c r="J65" s="370">
        <v>-4.118654349099965E-2</v>
      </c>
      <c r="K65" s="370">
        <v>-3.7766325345635308E-2</v>
      </c>
      <c r="L65" s="370">
        <v>-3.8880916205557899E-2</v>
      </c>
      <c r="M65" s="370">
        <v>-2.883518040201162E-2</v>
      </c>
      <c r="N65" s="370">
        <v>-2.4222990815533547E-2</v>
      </c>
      <c r="O65" s="370">
        <v>-0.12993260612256263</v>
      </c>
    </row>
    <row r="66" spans="2:15" ht="16.5" thickTop="1" thickBot="1" x14ac:dyDescent="0.3">
      <c r="B66" s="410" t="s">
        <v>603</v>
      </c>
      <c r="C66" s="411"/>
      <c r="D66" s="411"/>
      <c r="E66" s="348">
        <v>1975.1364307613344</v>
      </c>
      <c r="F66" s="365">
        <v>-6.384192775428571E-2</v>
      </c>
      <c r="G66" s="365">
        <v>0.31936444056799052</v>
      </c>
      <c r="H66" s="365">
        <v>0.25552251281370481</v>
      </c>
      <c r="I66" s="365">
        <v>0.22929569362178942</v>
      </c>
      <c r="J66" s="366">
        <v>2.6226819191915385E-2</v>
      </c>
      <c r="K66" s="366">
        <v>2.4098451149080283E-2</v>
      </c>
      <c r="L66" s="366">
        <v>2.0694676309137794E-2</v>
      </c>
      <c r="M66" s="366">
        <v>2.5858192443933802E-2</v>
      </c>
      <c r="N66" s="366">
        <v>2.1262965499675938E-2</v>
      </c>
      <c r="O66" s="366">
        <v>-2.1860928761317049E-2</v>
      </c>
    </row>
    <row r="67" spans="2:15" ht="16.5" thickTop="1" thickBot="1" x14ac:dyDescent="0.3">
      <c r="B67" s="351" t="s">
        <v>604</v>
      </c>
      <c r="C67" s="352" t="s">
        <v>605</v>
      </c>
      <c r="D67" s="353" t="s">
        <v>592</v>
      </c>
      <c r="E67" s="354">
        <v>652.42201739917869</v>
      </c>
      <c r="F67" s="367">
        <v>-0.24340500947245811</v>
      </c>
      <c r="G67" s="367">
        <v>0.35674611325913924</v>
      </c>
      <c r="H67" s="367">
        <v>0.11334110378668114</v>
      </c>
      <c r="I67" s="367">
        <v>0.15651419231340896</v>
      </c>
      <c r="J67" s="368">
        <v>-4.3173088526727826E-2</v>
      </c>
      <c r="K67" s="368">
        <v>-4.5669338643636946E-2</v>
      </c>
      <c r="L67" s="368">
        <v>-4.8364933703179007E-2</v>
      </c>
      <c r="M67" s="368">
        <v>-4.4327787986827974E-2</v>
      </c>
      <c r="N67" s="368">
        <v>-4.8977789190534179E-2</v>
      </c>
      <c r="O67" s="368">
        <v>5.968417935294363E-2</v>
      </c>
    </row>
    <row r="68" spans="2:15" ht="48.75" customHeight="1" thickBot="1" x14ac:dyDescent="0.3">
      <c r="B68" s="351" t="s">
        <v>606</v>
      </c>
      <c r="C68" s="352" t="s">
        <v>327</v>
      </c>
      <c r="D68" s="353" t="s">
        <v>564</v>
      </c>
      <c r="E68" s="354">
        <v>398.33469098333228</v>
      </c>
      <c r="F68" s="367">
        <v>8.2007452822158936E-3</v>
      </c>
      <c r="G68" s="367">
        <v>0.38466921213122024</v>
      </c>
      <c r="H68" s="367">
        <v>0.39286995741343617</v>
      </c>
      <c r="I68" s="367">
        <v>0.1288906331335469</v>
      </c>
      <c r="J68" s="368">
        <v>0.26397932427988924</v>
      </c>
      <c r="K68" s="368">
        <v>0.26036582057593555</v>
      </c>
      <c r="L68" s="368">
        <v>0.25612732959366008</v>
      </c>
      <c r="M68" s="368">
        <v>0.26193853011608964</v>
      </c>
      <c r="N68" s="368">
        <v>0.25509875213797079</v>
      </c>
      <c r="O68" s="368">
        <v>-0.14733163881318631</v>
      </c>
    </row>
    <row r="69" spans="2:15" ht="15.75" thickBot="1" x14ac:dyDescent="0.3">
      <c r="B69" s="351" t="s">
        <v>607</v>
      </c>
      <c r="C69" s="352" t="s">
        <v>608</v>
      </c>
      <c r="D69" s="353" t="s">
        <v>572</v>
      </c>
      <c r="E69" s="354">
        <v>468.6889316114756</v>
      </c>
      <c r="F69" s="367">
        <v>1.6998501424347418E-2</v>
      </c>
      <c r="G69" s="367">
        <v>0.31520752609764985</v>
      </c>
      <c r="H69" s="367">
        <v>0.33220602752199724</v>
      </c>
      <c r="I69" s="367">
        <v>0.23033997219267213</v>
      </c>
      <c r="J69" s="368">
        <v>0.10186605532932511</v>
      </c>
      <c r="K69" s="368">
        <v>9.8566734765923189E-2</v>
      </c>
      <c r="L69" s="368">
        <v>9.5889770617609782E-2</v>
      </c>
      <c r="M69" s="368">
        <v>0.10005947494173176</v>
      </c>
      <c r="N69" s="368">
        <v>9.5318238205656464E-2</v>
      </c>
      <c r="O69" s="368">
        <v>-0.15401204052931997</v>
      </c>
    </row>
    <row r="70" spans="2:15" ht="15.75" thickBot="1" x14ac:dyDescent="0.3">
      <c r="B70" s="351" t="s">
        <v>609</v>
      </c>
      <c r="C70" s="352" t="s">
        <v>332</v>
      </c>
      <c r="D70" s="353" t="s">
        <v>572</v>
      </c>
      <c r="E70" s="354">
        <v>103.01009249136001</v>
      </c>
      <c r="F70" s="367">
        <v>0.18968678383439022</v>
      </c>
      <c r="G70" s="367">
        <v>0.16330316597062106</v>
      </c>
      <c r="H70" s="367">
        <v>0.3529899498050113</v>
      </c>
      <c r="I70" s="367">
        <v>0.39398201617904433</v>
      </c>
      <c r="J70" s="368">
        <v>-4.099206637403302E-2</v>
      </c>
      <c r="K70" s="368">
        <v>-2.9987966584236681E-2</v>
      </c>
      <c r="L70" s="368">
        <v>-4.454480678619719E-2</v>
      </c>
      <c r="M70" s="368">
        <v>-1.2980196456491771E-2</v>
      </c>
      <c r="N70" s="368">
        <v>-1.4559281390412447E-2</v>
      </c>
      <c r="O70" s="368">
        <v>-0.13675404085883083</v>
      </c>
    </row>
    <row r="71" spans="2:15" ht="15.75" thickBot="1" x14ac:dyDescent="0.3">
      <c r="B71" s="357" t="s">
        <v>610</v>
      </c>
      <c r="C71" s="358" t="s">
        <v>611</v>
      </c>
      <c r="D71" s="353" t="s">
        <v>592</v>
      </c>
      <c r="E71" s="359">
        <v>352.68069827598771</v>
      </c>
      <c r="F71" s="369">
        <v>5.4807820797855358E-3</v>
      </c>
      <c r="G71" s="369">
        <v>0.22756016452718625</v>
      </c>
      <c r="H71" s="369">
        <v>0.23304094660697178</v>
      </c>
      <c r="I71" s="369">
        <v>0.42784718189894799</v>
      </c>
      <c r="J71" s="370">
        <v>-0.19480623529197622</v>
      </c>
      <c r="K71" s="370">
        <v>-0.1968562571722329</v>
      </c>
      <c r="L71" s="370">
        <v>-0.19833564406896584</v>
      </c>
      <c r="M71" s="370">
        <v>-0.19821044408663077</v>
      </c>
      <c r="N71" s="370">
        <v>-0.20085614959532097</v>
      </c>
      <c r="O71" s="370">
        <v>0.17817957928321701</v>
      </c>
    </row>
    <row r="72" spans="2:15" ht="16.5" thickTop="1" thickBot="1" x14ac:dyDescent="0.3">
      <c r="B72" s="410" t="s">
        <v>612</v>
      </c>
      <c r="C72" s="411"/>
      <c r="D72" s="411"/>
      <c r="E72" s="348">
        <v>693.87644437855533</v>
      </c>
      <c r="F72" s="365">
        <v>-0.1249820469054311</v>
      </c>
      <c r="G72" s="365">
        <v>0.2802469932700597</v>
      </c>
      <c r="H72" s="365">
        <v>0.15526494636462859</v>
      </c>
      <c r="I72" s="365">
        <v>0.26982640778669731</v>
      </c>
      <c r="J72" s="366">
        <v>-0.11456146142206872</v>
      </c>
      <c r="K72" s="366">
        <v>-0.11925182205388081</v>
      </c>
      <c r="L72" s="366">
        <v>-0.1232668509334915</v>
      </c>
      <c r="M72" s="366">
        <v>-0.10999108877250187</v>
      </c>
      <c r="N72" s="366">
        <v>-0.11565546321895706</v>
      </c>
      <c r="O72" s="366">
        <v>-3.7838316763736141E-2</v>
      </c>
    </row>
    <row r="73" spans="2:15" ht="16.5" thickTop="1" thickBot="1" x14ac:dyDescent="0.3">
      <c r="B73" s="351" t="s">
        <v>528</v>
      </c>
      <c r="C73" s="352" t="s">
        <v>258</v>
      </c>
      <c r="D73" s="353" t="s">
        <v>592</v>
      </c>
      <c r="E73" s="354">
        <v>231.84832349773404</v>
      </c>
      <c r="F73" s="367">
        <v>-0.20885694512981071</v>
      </c>
      <c r="G73" s="367">
        <v>0.30183229654728017</v>
      </c>
      <c r="H73" s="367">
        <v>9.2975351417469487E-2</v>
      </c>
      <c r="I73" s="367">
        <v>0.34295625129062557</v>
      </c>
      <c r="J73" s="368">
        <v>-0.24998089987315608</v>
      </c>
      <c r="K73" s="368">
        <v>-0.25406527973912091</v>
      </c>
      <c r="L73" s="368">
        <v>-0.25784409327422009</v>
      </c>
      <c r="M73" s="368">
        <v>-0.24661189791617683</v>
      </c>
      <c r="N73" s="368">
        <v>-0.25178237714031704</v>
      </c>
      <c r="O73" s="368">
        <v>0.21653221936021486</v>
      </c>
    </row>
    <row r="74" spans="2:15" ht="15.75" thickBot="1" x14ac:dyDescent="0.3">
      <c r="B74" s="351" t="s">
        <v>484</v>
      </c>
      <c r="C74" s="352" t="s">
        <v>257</v>
      </c>
      <c r="D74" s="353" t="s">
        <v>564</v>
      </c>
      <c r="E74" s="354">
        <v>178.16026015615336</v>
      </c>
      <c r="F74" s="367">
        <v>-0.21818127003065546</v>
      </c>
      <c r="G74" s="367">
        <v>0.26705944042173818</v>
      </c>
      <c r="H74" s="367">
        <v>4.8878170391082755E-2</v>
      </c>
      <c r="I74" s="367">
        <v>0.26851733548177115</v>
      </c>
      <c r="J74" s="368">
        <v>-0.2196391650906884</v>
      </c>
      <c r="K74" s="368">
        <v>-0.22410715171019568</v>
      </c>
      <c r="L74" s="368">
        <v>-0.22861755042454715</v>
      </c>
      <c r="M74" s="368">
        <v>-0.21521175875717341</v>
      </c>
      <c r="N74" s="368">
        <v>-0.22114839935661448</v>
      </c>
      <c r="O74" s="368">
        <v>-5.424952008973543E-2</v>
      </c>
    </row>
    <row r="75" spans="2:15" ht="15.75" thickBot="1" x14ac:dyDescent="0.3">
      <c r="B75" s="357" t="s">
        <v>510</v>
      </c>
      <c r="C75" s="358" t="s">
        <v>511</v>
      </c>
      <c r="D75" s="353" t="s">
        <v>572</v>
      </c>
      <c r="E75" s="359">
        <v>283.86786072466799</v>
      </c>
      <c r="F75" s="369">
        <v>2.0159594316563373E-3</v>
      </c>
      <c r="G75" s="369">
        <v>0.27089398471193715</v>
      </c>
      <c r="H75" s="369">
        <v>0.27290994414359343</v>
      </c>
      <c r="I75" s="369">
        <v>0.21091939764141157</v>
      </c>
      <c r="J75" s="370">
        <v>6.1990546502181859E-2</v>
      </c>
      <c r="K75" s="370">
        <v>5.666568700157245E-2</v>
      </c>
      <c r="L75" s="370">
        <v>5.2768632333399346E-2</v>
      </c>
      <c r="M75" s="370">
        <v>6.7631863556166502E-2</v>
      </c>
      <c r="N75" s="370">
        <v>6.1734980327416977E-2</v>
      </c>
      <c r="O75" s="370">
        <v>-0.23529483033463441</v>
      </c>
    </row>
    <row r="76" spans="2:15" ht="16.5" thickTop="1" thickBot="1" x14ac:dyDescent="0.3">
      <c r="B76" s="410" t="s">
        <v>613</v>
      </c>
      <c r="C76" s="411"/>
      <c r="D76" s="411"/>
      <c r="E76" s="348">
        <v>2918.1155729174957</v>
      </c>
      <c r="F76" s="365">
        <v>4.4554406804770935E-2</v>
      </c>
      <c r="G76" s="365">
        <v>0.23695922044799142</v>
      </c>
      <c r="H76" s="365">
        <v>0.28151362725276236</v>
      </c>
      <c r="I76" s="365">
        <v>0.30781568871689247</v>
      </c>
      <c r="J76" s="366">
        <v>-2.6302061464130111E-2</v>
      </c>
      <c r="K76" s="366">
        <v>-2.521109649031918E-2</v>
      </c>
      <c r="L76" s="366">
        <v>-3.9675711533718239E-2</v>
      </c>
      <c r="M76" s="366">
        <v>-2.0699154128526395E-2</v>
      </c>
      <c r="N76" s="366">
        <v>-3.3625447571741976E-2</v>
      </c>
      <c r="O76" s="366">
        <v>7.3303017349349561E-2</v>
      </c>
    </row>
    <row r="77" spans="2:15" ht="16.5" thickTop="1" thickBot="1" x14ac:dyDescent="0.3">
      <c r="B77" s="351" t="s">
        <v>534</v>
      </c>
      <c r="C77" s="352" t="s">
        <v>614</v>
      </c>
      <c r="D77" s="353" t="s">
        <v>615</v>
      </c>
      <c r="E77" s="354">
        <v>305.9322698374807</v>
      </c>
      <c r="F77" s="367">
        <v>-1.8571444259887444E-2</v>
      </c>
      <c r="G77" s="367">
        <v>0.21535743657173911</v>
      </c>
      <c r="H77" s="367">
        <v>0.19678599231185168</v>
      </c>
      <c r="I77" s="367">
        <v>0.41903474536669122</v>
      </c>
      <c r="J77" s="368">
        <v>-0.22224875305483954</v>
      </c>
      <c r="K77" s="368">
        <v>-0.22051196283438354</v>
      </c>
      <c r="L77" s="368">
        <v>-0.23918830399250901</v>
      </c>
      <c r="M77" s="368">
        <v>-0.21828060515268743</v>
      </c>
      <c r="N77" s="368">
        <v>-0.23528536800717986</v>
      </c>
      <c r="O77" s="368">
        <v>0.13222974831646786</v>
      </c>
    </row>
    <row r="78" spans="2:15" ht="15.75" thickBot="1" x14ac:dyDescent="0.3">
      <c r="B78" s="351" t="s">
        <v>523</v>
      </c>
      <c r="C78" s="352" t="s">
        <v>311</v>
      </c>
      <c r="D78" s="353" t="s">
        <v>592</v>
      </c>
      <c r="E78" s="354">
        <v>866.35763210561322</v>
      </c>
      <c r="F78" s="367">
        <v>-2.0315403696302687E-3</v>
      </c>
      <c r="G78" s="367">
        <v>0.19256935953616214</v>
      </c>
      <c r="H78" s="367">
        <v>0.19053781916653187</v>
      </c>
      <c r="I78" s="367">
        <v>0.40099042001058488</v>
      </c>
      <c r="J78" s="368">
        <v>-0.21045260084405301</v>
      </c>
      <c r="K78" s="368">
        <v>-0.20971196606773007</v>
      </c>
      <c r="L78" s="368">
        <v>-0.22555043652113732</v>
      </c>
      <c r="M78" s="368">
        <v>-0.20605346163707744</v>
      </c>
      <c r="N78" s="368">
        <v>-0.22102795428760674</v>
      </c>
      <c r="O78" s="368">
        <v>0.19792798744942108</v>
      </c>
    </row>
    <row r="79" spans="2:15" ht="15.75" thickBot="1" x14ac:dyDescent="0.3">
      <c r="B79" s="351" t="s">
        <v>466</v>
      </c>
      <c r="C79" s="352" t="s">
        <v>381</v>
      </c>
      <c r="D79" s="353" t="s">
        <v>564</v>
      </c>
      <c r="E79" s="354">
        <v>543.92496801346635</v>
      </c>
      <c r="F79" s="367">
        <v>5.2147693410133901E-2</v>
      </c>
      <c r="G79" s="367">
        <v>0.22872327843021067</v>
      </c>
      <c r="H79" s="367">
        <v>0.28087097184034454</v>
      </c>
      <c r="I79" s="367">
        <v>0.28847722357021949</v>
      </c>
      <c r="J79" s="368">
        <v>-7.6062517298749466E-3</v>
      </c>
      <c r="K79" s="368">
        <v>-6.7405320613020481E-3</v>
      </c>
      <c r="L79" s="368">
        <v>-1.9785562107171688E-2</v>
      </c>
      <c r="M79" s="368">
        <v>-1.2631464972392898E-3</v>
      </c>
      <c r="N79" s="368">
        <v>-1.2676226865097983E-2</v>
      </c>
      <c r="O79" s="368">
        <v>7.223195238585034E-2</v>
      </c>
    </row>
    <row r="80" spans="2:15" ht="15.75" thickBot="1" x14ac:dyDescent="0.3">
      <c r="B80" s="351" t="s">
        <v>506</v>
      </c>
      <c r="C80" s="352" t="s">
        <v>310</v>
      </c>
      <c r="D80" s="353" t="s">
        <v>561</v>
      </c>
      <c r="E80" s="354">
        <v>567.58959647572885</v>
      </c>
      <c r="F80" s="367">
        <v>1.5086554702554769E-4</v>
      </c>
      <c r="G80" s="367">
        <v>0.27877271095244299</v>
      </c>
      <c r="H80" s="367">
        <v>0.27892357649946853</v>
      </c>
      <c r="I80" s="367">
        <v>0.21947939240465855</v>
      </c>
      <c r="J80" s="368">
        <v>5.9444184094809976E-2</v>
      </c>
      <c r="K80" s="368">
        <v>6.1477994380045732E-2</v>
      </c>
      <c r="L80" s="368">
        <v>4.4600767479858458E-2</v>
      </c>
      <c r="M80" s="368">
        <v>6.3393793648357011E-2</v>
      </c>
      <c r="N80" s="368">
        <v>4.865543723347357E-2</v>
      </c>
      <c r="O80" s="368">
        <v>2.6629794212760304E-2</v>
      </c>
    </row>
    <row r="81" spans="2:15" ht="15.75" thickBot="1" x14ac:dyDescent="0.3">
      <c r="B81" s="357" t="s">
        <v>489</v>
      </c>
      <c r="C81" s="358" t="s">
        <v>243</v>
      </c>
      <c r="D81" s="353" t="s">
        <v>572</v>
      </c>
      <c r="E81" s="359">
        <v>634.31110648520701</v>
      </c>
      <c r="F81" s="369">
        <v>0.1718502003832586</v>
      </c>
      <c r="G81" s="369">
        <v>0.27765377804737218</v>
      </c>
      <c r="H81" s="369">
        <v>0.44950397843063072</v>
      </c>
      <c r="I81" s="369">
        <v>0.22254096995766298</v>
      </c>
      <c r="J81" s="370">
        <v>0.22696300847296774</v>
      </c>
      <c r="K81" s="370">
        <v>0.22757045647136723</v>
      </c>
      <c r="L81" s="370">
        <v>0.21795516328991693</v>
      </c>
      <c r="M81" s="370">
        <v>0.23584317495142396</v>
      </c>
      <c r="N81" s="370">
        <v>0.22800530279557146</v>
      </c>
      <c r="O81" s="370">
        <v>-8.2651319067398893E-2</v>
      </c>
    </row>
    <row r="82" spans="2:15" ht="16.5" thickTop="1" thickBot="1" x14ac:dyDescent="0.3">
      <c r="B82" s="410" t="s">
        <v>616</v>
      </c>
      <c r="C82" s="411"/>
      <c r="D82" s="411"/>
      <c r="E82" s="348">
        <v>1227.0392385600182</v>
      </c>
      <c r="F82" s="365">
        <v>3.6321885838501426E-2</v>
      </c>
      <c r="G82" s="365">
        <v>0.23524656187858356</v>
      </c>
      <c r="H82" s="365">
        <v>0.27156844771708499</v>
      </c>
      <c r="I82" s="365">
        <v>0.31958737404128251</v>
      </c>
      <c r="J82" s="366">
        <v>-4.8018926324197519E-2</v>
      </c>
      <c r="K82" s="366">
        <v>-6.3923193402899642E-3</v>
      </c>
      <c r="L82" s="366">
        <v>-6.8819838430141458E-2</v>
      </c>
      <c r="M82" s="366">
        <v>-4.3104731414016245E-2</v>
      </c>
      <c r="N82" s="366">
        <v>-6.4365274508997497E-2</v>
      </c>
      <c r="O82" s="366">
        <v>4.6175036842558297E-2</v>
      </c>
    </row>
    <row r="83" spans="2:15" ht="16.5" thickTop="1" thickBot="1" x14ac:dyDescent="0.3">
      <c r="B83" s="351" t="s">
        <v>452</v>
      </c>
      <c r="C83" s="352" t="s">
        <v>314</v>
      </c>
      <c r="D83" s="353" t="s">
        <v>569</v>
      </c>
      <c r="E83" s="354">
        <v>239.93568409376368</v>
      </c>
      <c r="F83" s="367">
        <v>3.904151222899397E-2</v>
      </c>
      <c r="G83" s="367">
        <v>0.24961187751831337</v>
      </c>
      <c r="H83" s="367">
        <v>0.28865338974730737</v>
      </c>
      <c r="I83" s="367">
        <v>0.29313607343814885</v>
      </c>
      <c r="J83" s="368">
        <v>-4.4826836908414824E-3</v>
      </c>
      <c r="K83" s="368">
        <v>-3.4663562584584667E-3</v>
      </c>
      <c r="L83" s="368">
        <v>-1.4997810511861649E-2</v>
      </c>
      <c r="M83" s="368">
        <v>-2.3304108147443039E-3</v>
      </c>
      <c r="N83" s="368">
        <v>-1.2997448131356509E-2</v>
      </c>
      <c r="O83" s="368">
        <v>8.7667455649964282E-2</v>
      </c>
    </row>
    <row r="84" spans="2:15" ht="15.75" thickBot="1" x14ac:dyDescent="0.3">
      <c r="B84" s="351" t="s">
        <v>482</v>
      </c>
      <c r="C84" s="352" t="s">
        <v>316</v>
      </c>
      <c r="D84" s="353" t="s">
        <v>569</v>
      </c>
      <c r="E84" s="354">
        <v>373.30497898831266</v>
      </c>
      <c r="F84" s="367">
        <v>6.6691371750768141E-2</v>
      </c>
      <c r="G84" s="367">
        <v>0.22271134935257952</v>
      </c>
      <c r="H84" s="367">
        <v>0.28940272110334764</v>
      </c>
      <c r="I84" s="367">
        <v>0.30816936214347085</v>
      </c>
      <c r="J84" s="368">
        <v>-1.8766641040123211E-2</v>
      </c>
      <c r="K84" s="368">
        <v>1.8742943124432053E-2</v>
      </c>
      <c r="L84" s="368">
        <v>-3.5862662200514928E-2</v>
      </c>
      <c r="M84" s="368">
        <v>-1.4394590772925072E-2</v>
      </c>
      <c r="N84" s="368">
        <v>-3.1836059961043786E-2</v>
      </c>
      <c r="O84" s="368">
        <v>-4.7009618528271971E-2</v>
      </c>
    </row>
    <row r="85" spans="2:15" ht="15.75" thickBot="1" x14ac:dyDescent="0.3">
      <c r="B85" s="351" t="s">
        <v>495</v>
      </c>
      <c r="C85" s="352" t="s">
        <v>496</v>
      </c>
      <c r="D85" s="353" t="s">
        <v>615</v>
      </c>
      <c r="E85" s="354">
        <v>411.88034793278365</v>
      </c>
      <c r="F85" s="367">
        <v>2.3981453398017528E-2</v>
      </c>
      <c r="G85" s="367">
        <v>0.16977662750786726</v>
      </c>
      <c r="H85" s="367">
        <v>0.19375808090588478</v>
      </c>
      <c r="I85" s="367">
        <v>0.44178953455163872</v>
      </c>
      <c r="J85" s="368">
        <v>-0.24803145364575394</v>
      </c>
      <c r="K85" s="368">
        <v>-0.18768985276565053</v>
      </c>
      <c r="L85" s="368">
        <v>-0.27637875289910774</v>
      </c>
      <c r="M85" s="368">
        <v>-0.24178186495938064</v>
      </c>
      <c r="N85" s="368">
        <v>-0.27075610736207872</v>
      </c>
      <c r="O85" s="368">
        <v>0.19407739618791348</v>
      </c>
    </row>
    <row r="86" spans="2:15" ht="15.75" thickBot="1" x14ac:dyDescent="0.3">
      <c r="B86" s="357" t="s">
        <v>504</v>
      </c>
      <c r="C86" s="358" t="s">
        <v>326</v>
      </c>
      <c r="D86" s="353" t="s">
        <v>561</v>
      </c>
      <c r="E86" s="359">
        <v>201.91822754515832</v>
      </c>
      <c r="F86" s="369">
        <v>2.1157906504151352E-3</v>
      </c>
      <c r="G86" s="369">
        <v>0.3748995545972979</v>
      </c>
      <c r="H86" s="369">
        <v>0.37701534524771302</v>
      </c>
      <c r="I86" s="369">
        <v>0.12285596808995088</v>
      </c>
      <c r="J86" s="370">
        <v>0.25415937715776216</v>
      </c>
      <c r="K86" s="370">
        <v>0.31347840432786944</v>
      </c>
      <c r="L86" s="370">
        <v>0.22967988382374993</v>
      </c>
      <c r="M86" s="370">
        <v>0.26063383979554788</v>
      </c>
      <c r="N86" s="370">
        <v>0.23545924587247929</v>
      </c>
      <c r="O86" s="370">
        <v>-0.13254726941972625</v>
      </c>
    </row>
    <row r="87" spans="2:15" ht="16.5" thickTop="1" thickBot="1" x14ac:dyDescent="0.3">
      <c r="B87" s="410" t="s">
        <v>617</v>
      </c>
      <c r="C87" s="411"/>
      <c r="D87" s="411"/>
      <c r="E87" s="348">
        <v>3067.0593260227301</v>
      </c>
      <c r="F87" s="365">
        <v>4.4925635883117258E-2</v>
      </c>
      <c r="G87" s="365">
        <v>0.34615154634750084</v>
      </c>
      <c r="H87" s="365">
        <v>0.3910771822306181</v>
      </c>
      <c r="I87" s="365">
        <v>0.14539107530496587</v>
      </c>
      <c r="J87" s="366">
        <v>0.24568610692565224</v>
      </c>
      <c r="K87" s="366">
        <v>0.2421369241654539</v>
      </c>
      <c r="L87" s="366">
        <v>0.23758300390197629</v>
      </c>
      <c r="M87" s="366">
        <v>0.24729434036997852</v>
      </c>
      <c r="N87" s="366">
        <v>0.24178821728054373</v>
      </c>
      <c r="O87" s="366">
        <v>-6.1131659006773247E-2</v>
      </c>
    </row>
    <row r="88" spans="2:15" ht="16.5" thickTop="1" thickBot="1" x14ac:dyDescent="0.3">
      <c r="B88" s="351" t="s">
        <v>453</v>
      </c>
      <c r="C88" s="352" t="s">
        <v>331</v>
      </c>
      <c r="D88" s="353" t="s">
        <v>592</v>
      </c>
      <c r="E88" s="354">
        <v>227.641642273842</v>
      </c>
      <c r="F88" s="367">
        <v>4.0701570480117018E-3</v>
      </c>
      <c r="G88" s="367">
        <v>0.16131949747053395</v>
      </c>
      <c r="H88" s="367">
        <v>0.16538965451854565</v>
      </c>
      <c r="I88" s="367">
        <v>0.34064122437718247</v>
      </c>
      <c r="J88" s="368">
        <v>-0.17525156985863682</v>
      </c>
      <c r="K88" s="368">
        <v>-0.19276984275003892</v>
      </c>
      <c r="L88" s="368">
        <v>-0.18553372452596237</v>
      </c>
      <c r="M88" s="368">
        <v>-0.16653519524383631</v>
      </c>
      <c r="N88" s="368">
        <v>-0.17439048373504293</v>
      </c>
      <c r="O88" s="368">
        <v>3.5012949532807012E-3</v>
      </c>
    </row>
    <row r="89" spans="2:15" ht="15.75" thickBot="1" x14ac:dyDescent="0.3">
      <c r="B89" s="351" t="s">
        <v>474</v>
      </c>
      <c r="C89" s="352" t="s">
        <v>329</v>
      </c>
      <c r="D89" s="353" t="s">
        <v>615</v>
      </c>
      <c r="E89" s="354">
        <v>166.08576740550737</v>
      </c>
      <c r="F89" s="367">
        <v>2.3376845405889735E-2</v>
      </c>
      <c r="G89" s="367">
        <v>0.45375181707357148</v>
      </c>
      <c r="H89" s="367">
        <v>0.47712866247946117</v>
      </c>
      <c r="I89" s="367">
        <v>8.4808150795405185E-2</v>
      </c>
      <c r="J89" s="368">
        <v>0.39232051168405602</v>
      </c>
      <c r="K89" s="368">
        <v>0.38800973239347503</v>
      </c>
      <c r="L89" s="368">
        <v>0.37295050724395989</v>
      </c>
      <c r="M89" s="368">
        <v>0.40098172927469011</v>
      </c>
      <c r="N89" s="368">
        <v>0.39803111642981487</v>
      </c>
      <c r="O89" s="368">
        <v>0.15064229971792975</v>
      </c>
    </row>
    <row r="90" spans="2:15" ht="15.75" thickBot="1" x14ac:dyDescent="0.3">
      <c r="B90" s="351" t="s">
        <v>444</v>
      </c>
      <c r="C90" s="352" t="s">
        <v>242</v>
      </c>
      <c r="D90" s="353" t="s">
        <v>615</v>
      </c>
      <c r="E90" s="354">
        <v>556.20320584690808</v>
      </c>
      <c r="F90" s="367">
        <v>0.17656174835720415</v>
      </c>
      <c r="G90" s="367">
        <v>0.37257393337084155</v>
      </c>
      <c r="H90" s="367">
        <v>0.54913568172804572</v>
      </c>
      <c r="I90" s="367">
        <v>0.14648147500232275</v>
      </c>
      <c r="J90" s="368">
        <v>0.40265420672572294</v>
      </c>
      <c r="K90" s="368">
        <v>0.39736710339967601</v>
      </c>
      <c r="L90" s="368">
        <v>0.39719081409082641</v>
      </c>
      <c r="M90" s="368">
        <v>0.40184234271668301</v>
      </c>
      <c r="N90" s="368">
        <v>0.39929428657318589</v>
      </c>
      <c r="O90" s="368">
        <v>-0.1082802907152077</v>
      </c>
    </row>
    <row r="91" spans="2:15" ht="15.75" thickBot="1" x14ac:dyDescent="0.3">
      <c r="B91" s="351" t="s">
        <v>479</v>
      </c>
      <c r="C91" s="352" t="s">
        <v>389</v>
      </c>
      <c r="D91" s="353" t="s">
        <v>615</v>
      </c>
      <c r="E91" s="354">
        <v>422.06067000021665</v>
      </c>
      <c r="F91" s="367">
        <v>-1.2124820517267437E-2</v>
      </c>
      <c r="G91" s="367">
        <v>0.36448168503813311</v>
      </c>
      <c r="H91" s="367">
        <v>0.35235686452086562</v>
      </c>
      <c r="I91" s="367">
        <v>9.9114413841679128E-2</v>
      </c>
      <c r="J91" s="368">
        <v>0.25324245067918649</v>
      </c>
      <c r="K91" s="368">
        <v>0.2486899629925195</v>
      </c>
      <c r="L91" s="368">
        <v>0.24775077504812321</v>
      </c>
      <c r="M91" s="368">
        <v>0.25211603965478019</v>
      </c>
      <c r="N91" s="368">
        <v>0.25007166349298782</v>
      </c>
      <c r="O91" s="368">
        <v>-7.1436643307765738E-2</v>
      </c>
    </row>
    <row r="92" spans="2:15" ht="15.75" thickBot="1" x14ac:dyDescent="0.3">
      <c r="B92" s="351" t="s">
        <v>518</v>
      </c>
      <c r="C92" s="352" t="s">
        <v>519</v>
      </c>
      <c r="D92" s="353" t="s">
        <v>615</v>
      </c>
      <c r="E92" s="354">
        <v>217.67076685223969</v>
      </c>
      <c r="F92" s="367">
        <v>-1.0899852133556443E-2</v>
      </c>
      <c r="G92" s="367">
        <v>0.3151183864746761</v>
      </c>
      <c r="H92" s="367">
        <v>0.30421853434111967</v>
      </c>
      <c r="I92" s="367">
        <v>0.19530246006317997</v>
      </c>
      <c r="J92" s="368">
        <v>0.1089160742779397</v>
      </c>
      <c r="K92" s="368">
        <v>0.1120151307973651</v>
      </c>
      <c r="L92" s="368">
        <v>9.7432808223683887E-2</v>
      </c>
      <c r="M92" s="368">
        <v>0.11320021995306556</v>
      </c>
      <c r="N92" s="368">
        <v>0.10337540157092352</v>
      </c>
      <c r="O92" s="368">
        <v>-2.8373565668219646E-2</v>
      </c>
    </row>
    <row r="93" spans="2:15" ht="15.75" thickBot="1" x14ac:dyDescent="0.3">
      <c r="B93" s="351" t="s">
        <v>525</v>
      </c>
      <c r="C93" s="352" t="s">
        <v>618</v>
      </c>
      <c r="D93" s="353" t="s">
        <v>615</v>
      </c>
      <c r="E93" s="354">
        <v>1280.0872829906893</v>
      </c>
      <c r="F93" s="367">
        <v>2.0480083951318132E-2</v>
      </c>
      <c r="G93" s="367">
        <v>0.36126503267024851</v>
      </c>
      <c r="H93" s="367">
        <v>0.38174511662156663</v>
      </c>
      <c r="I93" s="367">
        <v>0.12532644465632969</v>
      </c>
      <c r="J93" s="368">
        <v>0.25641867196523693</v>
      </c>
      <c r="K93" s="368">
        <v>0.25493456883408633</v>
      </c>
      <c r="L93" s="368">
        <v>0.24887754590013164</v>
      </c>
      <c r="M93" s="368">
        <v>0.25649119428683609</v>
      </c>
      <c r="N93" s="368">
        <v>0.24961669934087419</v>
      </c>
      <c r="O93" s="368">
        <v>-6.2955198340579624E-2</v>
      </c>
    </row>
    <row r="94" spans="2:15" ht="15.75" thickBot="1" x14ac:dyDescent="0.3">
      <c r="B94" s="357" t="s">
        <v>531</v>
      </c>
      <c r="C94" s="358" t="s">
        <v>387</v>
      </c>
      <c r="D94" s="353" t="s">
        <v>561</v>
      </c>
      <c r="E94" s="359">
        <v>197.30999065332665</v>
      </c>
      <c r="F94" s="369">
        <v>8.134395766253176E-2</v>
      </c>
      <c r="G94" s="369">
        <v>0.291315907913408</v>
      </c>
      <c r="H94" s="369">
        <v>0.37265986557593972</v>
      </c>
      <c r="I94" s="369">
        <v>0.14214846702870618</v>
      </c>
      <c r="J94" s="370">
        <v>0.23051139854723354</v>
      </c>
      <c r="K94" s="370">
        <v>0.23003311952954969</v>
      </c>
      <c r="L94" s="370">
        <v>0.22146207789224995</v>
      </c>
      <c r="M94" s="370">
        <v>0.2376648100757022</v>
      </c>
      <c r="N94" s="370">
        <v>0.23061628952821153</v>
      </c>
      <c r="O94" s="370">
        <v>-0.1833172272913802</v>
      </c>
    </row>
    <row r="95" spans="2:15" ht="16.5" thickTop="1" thickBot="1" x14ac:dyDescent="0.3">
      <c r="B95" s="410" t="s">
        <v>619</v>
      </c>
      <c r="C95" s="411"/>
      <c r="D95" s="411"/>
      <c r="E95" s="348">
        <v>634.38891110987538</v>
      </c>
      <c r="F95" s="365">
        <v>8.4917913277877732E-2</v>
      </c>
      <c r="G95" s="365">
        <v>0.19700729146803289</v>
      </c>
      <c r="H95" s="365">
        <v>0.2819252047459106</v>
      </c>
      <c r="I95" s="365">
        <v>0.33154939210986611</v>
      </c>
      <c r="J95" s="366">
        <v>-4.9624187363955519E-2</v>
      </c>
      <c r="K95" s="366">
        <v>-4.8355955076644579E-2</v>
      </c>
      <c r="L95" s="366">
        <v>-7.3485958144961699E-2</v>
      </c>
      <c r="M95" s="366">
        <v>-4.9404196583310522E-2</v>
      </c>
      <c r="N95" s="366">
        <v>-7.0294145353327564E-2</v>
      </c>
      <c r="O95" s="366">
        <v>5.9433798064331515E-2</v>
      </c>
    </row>
    <row r="96" spans="2:15" ht="16.5" thickTop="1" thickBot="1" x14ac:dyDescent="0.3">
      <c r="B96" s="351" t="s">
        <v>532</v>
      </c>
      <c r="C96" s="352" t="s">
        <v>620</v>
      </c>
      <c r="D96" s="353" t="s">
        <v>572</v>
      </c>
      <c r="E96" s="354">
        <v>203.60750077324803</v>
      </c>
      <c r="F96" s="367">
        <v>0.15892462886677233</v>
      </c>
      <c r="G96" s="367">
        <v>0.1637087425410711</v>
      </c>
      <c r="H96" s="367">
        <v>0.32263337140784343</v>
      </c>
      <c r="I96" s="367">
        <v>0.40537728513862781</v>
      </c>
      <c r="J96" s="368">
        <v>-8.274391373078438E-2</v>
      </c>
      <c r="K96" s="368">
        <v>-8.120570217688701E-2</v>
      </c>
      <c r="L96" s="368">
        <v>-9.4936095530130646E-2</v>
      </c>
      <c r="M96" s="368">
        <v>-8.1649279361999283E-2</v>
      </c>
      <c r="N96" s="368">
        <v>-9.05615271513103E-2</v>
      </c>
      <c r="O96" s="368">
        <v>9.0691384460127381E-2</v>
      </c>
    </row>
    <row r="97" spans="2:15" ht="15.75" thickBot="1" x14ac:dyDescent="0.3">
      <c r="B97" s="357" t="s">
        <v>535</v>
      </c>
      <c r="C97" s="358" t="s">
        <v>621</v>
      </c>
      <c r="D97" s="353" t="s">
        <v>572</v>
      </c>
      <c r="E97" s="359">
        <v>430.78141033662735</v>
      </c>
      <c r="F97" s="369">
        <v>4.9938868128932008E-2</v>
      </c>
      <c r="G97" s="369">
        <v>0.21274574759383558</v>
      </c>
      <c r="H97" s="369">
        <v>0.26268461572276758</v>
      </c>
      <c r="I97" s="369">
        <v>0.29665486689069653</v>
      </c>
      <c r="J97" s="370">
        <v>-3.3970251167928955E-2</v>
      </c>
      <c r="K97" s="370">
        <v>-3.2829623745663922E-2</v>
      </c>
      <c r="L97" s="370">
        <v>-6.3347617075823565E-2</v>
      </c>
      <c r="M97" s="370">
        <v>-3.4163657973102335E-2</v>
      </c>
      <c r="N97" s="370">
        <v>-6.0714830053069282E-2</v>
      </c>
      <c r="O97" s="370">
        <v>4.465999656421895E-2</v>
      </c>
    </row>
    <row r="98" spans="2:15" ht="16.5" thickTop="1" thickBot="1" x14ac:dyDescent="0.3">
      <c r="B98" s="410" t="s">
        <v>622</v>
      </c>
      <c r="C98" s="411"/>
      <c r="D98" s="411"/>
      <c r="E98" s="348">
        <v>2970.7585261365152</v>
      </c>
      <c r="F98" s="365">
        <v>0.12358637910059488</v>
      </c>
      <c r="G98" s="365">
        <v>0.23121550130462054</v>
      </c>
      <c r="H98" s="365">
        <v>0.35480188040521543</v>
      </c>
      <c r="I98" s="365">
        <v>0.38641136178847213</v>
      </c>
      <c r="J98" s="366">
        <v>-3.1609481383256699E-2</v>
      </c>
      <c r="K98" s="366">
        <v>-3.6724973574681102E-2</v>
      </c>
      <c r="L98" s="366">
        <v>-3.3172648374636966E-2</v>
      </c>
      <c r="M98" s="366">
        <v>-3.265778743126993E-2</v>
      </c>
      <c r="N98" s="366">
        <v>-3.3685014030542519E-2</v>
      </c>
      <c r="O98" s="366">
        <v>-2.4437414376987404E-2</v>
      </c>
    </row>
    <row r="99" spans="2:15" ht="16.5" thickTop="1" thickBot="1" x14ac:dyDescent="0.3">
      <c r="B99" s="351" t="s">
        <v>485</v>
      </c>
      <c r="C99" s="352" t="s">
        <v>244</v>
      </c>
      <c r="D99" s="353" t="s">
        <v>592</v>
      </c>
      <c r="E99" s="354">
        <v>726.81850265843229</v>
      </c>
      <c r="F99" s="367">
        <v>0.15118333380136492</v>
      </c>
      <c r="G99" s="367">
        <v>0.24795654973316611</v>
      </c>
      <c r="H99" s="367">
        <v>0.39913988353453106</v>
      </c>
      <c r="I99" s="367">
        <v>0.25624787462638454</v>
      </c>
      <c r="J99" s="368">
        <v>0.14289200890814652</v>
      </c>
      <c r="K99" s="368">
        <v>0.1304586004482586</v>
      </c>
      <c r="L99" s="368">
        <v>0.13833392745490977</v>
      </c>
      <c r="M99" s="368">
        <v>0.14156661838100207</v>
      </c>
      <c r="N99" s="368">
        <v>0.13734820361077602</v>
      </c>
      <c r="O99" s="368">
        <v>-0.12700190552148785</v>
      </c>
    </row>
    <row r="100" spans="2:15" ht="15.75" thickBot="1" x14ac:dyDescent="0.3">
      <c r="B100" s="351" t="s">
        <v>493</v>
      </c>
      <c r="C100" s="352" t="s">
        <v>623</v>
      </c>
      <c r="D100" s="353" t="s">
        <v>564</v>
      </c>
      <c r="E100" s="354">
        <v>644.51680222207631</v>
      </c>
      <c r="F100" s="367">
        <v>0.17508226805838706</v>
      </c>
      <c r="G100" s="367">
        <v>0.22180790578750656</v>
      </c>
      <c r="H100" s="367">
        <v>0.39689017384589365</v>
      </c>
      <c r="I100" s="367">
        <v>0.40422280500384655</v>
      </c>
      <c r="J100" s="368">
        <v>-7.3326311579529069E-3</v>
      </c>
      <c r="K100" s="368">
        <v>-1.0357636232894046E-2</v>
      </c>
      <c r="L100" s="368">
        <v>3.1192476564735633E-3</v>
      </c>
      <c r="M100" s="368">
        <v>-7.9453172171341027E-3</v>
      </c>
      <c r="N100" s="368">
        <v>2.4747266697427621E-3</v>
      </c>
      <c r="O100" s="368">
        <v>-3.9765150261791331E-2</v>
      </c>
    </row>
    <row r="101" spans="2:15" ht="15.75" thickBot="1" x14ac:dyDescent="0.3">
      <c r="B101" s="351" t="s">
        <v>624</v>
      </c>
      <c r="C101" s="352" t="s">
        <v>235</v>
      </c>
      <c r="D101" s="353" t="s">
        <v>572</v>
      </c>
      <c r="E101" s="354">
        <v>387.41066720700468</v>
      </c>
      <c r="F101" s="367">
        <v>0.12709432178962091</v>
      </c>
      <c r="G101" s="367">
        <v>0.29243775809941219</v>
      </c>
      <c r="H101" s="367">
        <v>0.41953207988903307</v>
      </c>
      <c r="I101" s="367">
        <v>0.41235957028531339</v>
      </c>
      <c r="J101" s="368">
        <v>7.1725096037196789E-3</v>
      </c>
      <c r="K101" s="368">
        <v>4.7410353907613566E-3</v>
      </c>
      <c r="L101" s="368">
        <v>1.1335539863798408E-2</v>
      </c>
      <c r="M101" s="368">
        <v>6.3649862593688827E-3</v>
      </c>
      <c r="N101" s="368">
        <v>1.1009702474237182E-2</v>
      </c>
      <c r="O101" s="368">
        <v>-6.7931933824207688E-4</v>
      </c>
    </row>
    <row r="102" spans="2:15" ht="15.75" thickBot="1" x14ac:dyDescent="0.3">
      <c r="B102" s="351" t="s">
        <v>458</v>
      </c>
      <c r="C102" s="352" t="s">
        <v>625</v>
      </c>
      <c r="D102" s="353" t="s">
        <v>564</v>
      </c>
      <c r="E102" s="354">
        <v>432.78590661459901</v>
      </c>
      <c r="F102" s="367">
        <v>9.498486151858597E-2</v>
      </c>
      <c r="G102" s="367">
        <v>0.20621456494988061</v>
      </c>
      <c r="H102" s="367">
        <v>0.30119942646846659</v>
      </c>
      <c r="I102" s="367">
        <v>0.44098152278890013</v>
      </c>
      <c r="J102" s="368">
        <v>-0.13978209632043354</v>
      </c>
      <c r="K102" s="368">
        <v>-0.14259385916759332</v>
      </c>
      <c r="L102" s="368">
        <v>-0.13814874398068075</v>
      </c>
      <c r="M102" s="368">
        <v>-0.13912303595447564</v>
      </c>
      <c r="N102" s="368">
        <v>-0.13742383024586713</v>
      </c>
      <c r="O102" s="368">
        <v>-2.7242513966376107E-2</v>
      </c>
    </row>
    <row r="103" spans="2:15" ht="15.75" thickBot="1" x14ac:dyDescent="0.3">
      <c r="B103" s="351" t="s">
        <v>513</v>
      </c>
      <c r="C103" s="352" t="s">
        <v>626</v>
      </c>
      <c r="D103" s="353" t="s">
        <v>564</v>
      </c>
      <c r="E103" s="354">
        <v>359.73090101074365</v>
      </c>
      <c r="F103" s="367">
        <v>6.1251403195382255E-2</v>
      </c>
      <c r="G103" s="367">
        <v>0.22200505958968142</v>
      </c>
      <c r="H103" s="367">
        <v>0.28325646278506367</v>
      </c>
      <c r="I103" s="367">
        <v>0.38149740840055524</v>
      </c>
      <c r="J103" s="368">
        <v>-9.8240945615491571E-2</v>
      </c>
      <c r="K103" s="368">
        <v>-0.10298912444751852</v>
      </c>
      <c r="L103" s="368">
        <v>-0.10235202415782348</v>
      </c>
      <c r="M103" s="368">
        <v>-0.10076983373111904</v>
      </c>
      <c r="N103" s="368">
        <v>-0.10373092762336328</v>
      </c>
      <c r="O103" s="368">
        <v>6.7975097284089278E-2</v>
      </c>
    </row>
    <row r="104" spans="2:15" ht="15.75" thickBot="1" x14ac:dyDescent="0.3">
      <c r="B104" s="357" t="s">
        <v>529</v>
      </c>
      <c r="C104" s="358" t="s">
        <v>627</v>
      </c>
      <c r="D104" s="353" t="s">
        <v>564</v>
      </c>
      <c r="E104" s="359">
        <v>419.495746423659</v>
      </c>
      <c r="F104" s="369">
        <v>7.6375395927155337E-2</v>
      </c>
      <c r="G104" s="369">
        <v>0.19381542643925936</v>
      </c>
      <c r="H104" s="369">
        <v>0.27019082236641467</v>
      </c>
      <c r="I104" s="369">
        <v>0.50851831606157061</v>
      </c>
      <c r="J104" s="370">
        <v>-0.23832749369515593</v>
      </c>
      <c r="K104" s="370">
        <v>-0.23914623166589011</v>
      </c>
      <c r="L104" s="370">
        <v>-0.25956279234334223</v>
      </c>
      <c r="M104" s="370">
        <v>-0.24027919165417955</v>
      </c>
      <c r="N104" s="370">
        <v>-0.2597576288562255</v>
      </c>
      <c r="O104" s="370">
        <v>7.8521878057967759E-2</v>
      </c>
    </row>
    <row r="105" spans="2:15" ht="16.5" thickTop="1" thickBot="1" x14ac:dyDescent="0.3">
      <c r="B105" s="410" t="s">
        <v>628</v>
      </c>
      <c r="C105" s="411"/>
      <c r="D105" s="411"/>
      <c r="E105" s="348">
        <v>1220.3290165836568</v>
      </c>
      <c r="F105" s="365">
        <v>7.9427309031436192E-3</v>
      </c>
      <c r="G105" s="365">
        <v>0.30582623534502362</v>
      </c>
      <c r="H105" s="365">
        <v>0.31376896624816725</v>
      </c>
      <c r="I105" s="365">
        <v>0.24965226313699218</v>
      </c>
      <c r="J105" s="366">
        <v>6.4116703111175066E-2</v>
      </c>
      <c r="K105" s="366">
        <v>6.4686821033270919E-2</v>
      </c>
      <c r="L105" s="366">
        <v>5.652190491554808E-2</v>
      </c>
      <c r="M105" s="366">
        <v>5.9330258866516772E-2</v>
      </c>
      <c r="N105" s="366">
        <v>5.2860753878746482E-2</v>
      </c>
      <c r="O105" s="366">
        <v>-8.6823887497558608E-2</v>
      </c>
    </row>
    <row r="106" spans="2:15" ht="16.5" thickTop="1" thickBot="1" x14ac:dyDescent="0.3">
      <c r="B106" s="351" t="s">
        <v>629</v>
      </c>
      <c r="C106" s="352" t="s">
        <v>372</v>
      </c>
      <c r="D106" s="353" t="s">
        <v>572</v>
      </c>
      <c r="E106" s="354">
        <v>1061.5922427089497</v>
      </c>
      <c r="F106" s="367">
        <v>1.0795405164571485E-3</v>
      </c>
      <c r="G106" s="367">
        <v>0.30891189542192538</v>
      </c>
      <c r="H106" s="367">
        <v>0.30999143593838252</v>
      </c>
      <c r="I106" s="367">
        <v>0.24579520498287089</v>
      </c>
      <c r="J106" s="368">
        <v>6.4196230955511635E-2</v>
      </c>
      <c r="K106" s="368">
        <v>6.479475156819689E-2</v>
      </c>
      <c r="L106" s="368">
        <v>5.6991317295800738E-2</v>
      </c>
      <c r="M106" s="368">
        <v>5.9036223835028545E-2</v>
      </c>
      <c r="N106" s="368">
        <v>5.2923263323630843E-2</v>
      </c>
      <c r="O106" s="368">
        <v>-5.408673026790433E-2</v>
      </c>
    </row>
    <row r="107" spans="2:15" ht="15.75" thickBot="1" x14ac:dyDescent="0.3">
      <c r="B107" s="357" t="s">
        <v>501</v>
      </c>
      <c r="C107" s="358" t="s">
        <v>502</v>
      </c>
      <c r="D107" s="353" t="s">
        <v>564</v>
      </c>
      <c r="E107" s="359">
        <v>158.73677387470701</v>
      </c>
      <c r="F107" s="369">
        <v>5.3842048981082233E-2</v>
      </c>
      <c r="G107" s="369">
        <v>0.28519010471620559</v>
      </c>
      <c r="H107" s="369">
        <v>0.33903215369728779</v>
      </c>
      <c r="I107" s="369">
        <v>0.27544731311907406</v>
      </c>
      <c r="J107" s="370">
        <v>6.358484057821373E-2</v>
      </c>
      <c r="K107" s="370">
        <v>6.3965008337749749E-2</v>
      </c>
      <c r="L107" s="370">
        <v>5.3382591136239985E-2</v>
      </c>
      <c r="M107" s="370">
        <v>6.1296692358222687E-2</v>
      </c>
      <c r="N107" s="370">
        <v>5.2442706187808212E-2</v>
      </c>
      <c r="O107" s="370">
        <v>-0.30576188979547347</v>
      </c>
    </row>
    <row r="108" spans="2:15" ht="16.5" thickTop="1" thickBot="1" x14ac:dyDescent="0.3">
      <c r="B108" s="431" t="s">
        <v>630</v>
      </c>
      <c r="C108" s="432"/>
      <c r="D108" s="432"/>
      <c r="E108" s="348">
        <v>249.78342471839736</v>
      </c>
      <c r="F108" s="365">
        <v>-3.2034553957923741E-2</v>
      </c>
      <c r="G108" s="365">
        <v>0.17576561852621519</v>
      </c>
      <c r="H108" s="365">
        <v>0.14373106456829146</v>
      </c>
      <c r="I108" s="365">
        <v>0.11241908738044096</v>
      </c>
      <c r="J108" s="366">
        <v>3.1311977187850504E-2</v>
      </c>
      <c r="K108" s="366">
        <v>2.78251204559892E-2</v>
      </c>
      <c r="L108" s="366">
        <v>2.6553186840986575E-2</v>
      </c>
      <c r="M108" s="366">
        <v>3.291940108104003E-2</v>
      </c>
      <c r="N108" s="366">
        <v>2.8815819573590081E-2</v>
      </c>
      <c r="O108" s="366">
        <v>5.0297786125457322E-2</v>
      </c>
    </row>
    <row r="109" spans="2:15" ht="16.5" thickTop="1" thickBot="1" x14ac:dyDescent="0.3">
      <c r="B109" s="433" t="s">
        <v>0</v>
      </c>
      <c r="C109" s="434"/>
      <c r="D109" s="434"/>
      <c r="E109" s="362">
        <v>26479.681370842762</v>
      </c>
      <c r="F109" s="371">
        <v>3.5772867174424045E-2</v>
      </c>
      <c r="G109" s="371">
        <v>0.27960129760012647</v>
      </c>
      <c r="H109" s="371">
        <v>0.31537416477455049</v>
      </c>
      <c r="I109" s="371">
        <v>0.26503235941168357</v>
      </c>
      <c r="J109" s="371">
        <v>5.034180536286692E-2</v>
      </c>
      <c r="K109" s="371">
        <v>5.0466478015775168E-2</v>
      </c>
      <c r="L109" s="371">
        <v>4.268264233559247E-2</v>
      </c>
      <c r="M109" s="371">
        <v>5.670920877996552E-2</v>
      </c>
      <c r="N109" s="371">
        <v>4.9823371957669574E-2</v>
      </c>
      <c r="O109" s="372" t="s">
        <v>631</v>
      </c>
    </row>
    <row r="110" spans="2:15" ht="15.75" thickTop="1" x14ac:dyDescent="0.25"/>
  </sheetData>
  <mergeCells count="32">
    <mergeCell ref="B95:D95"/>
    <mergeCell ref="B98:D98"/>
    <mergeCell ref="B105:D105"/>
    <mergeCell ref="B108:D108"/>
    <mergeCell ref="B109:D109"/>
    <mergeCell ref="B87:D87"/>
    <mergeCell ref="B34:D34"/>
    <mergeCell ref="B39:D39"/>
    <mergeCell ref="B43:D43"/>
    <mergeCell ref="B45:D45"/>
    <mergeCell ref="B52:D52"/>
    <mergeCell ref="B60:D60"/>
    <mergeCell ref="B64:D64"/>
    <mergeCell ref="B66:D66"/>
    <mergeCell ref="B72:D72"/>
    <mergeCell ref="B76:D76"/>
    <mergeCell ref="B82:D82"/>
    <mergeCell ref="K4:N4"/>
    <mergeCell ref="B6:D6"/>
    <mergeCell ref="B11:D11"/>
    <mergeCell ref="B20:D20"/>
    <mergeCell ref="B24:D24"/>
    <mergeCell ref="B30:D30"/>
    <mergeCell ref="F2:J2"/>
    <mergeCell ref="B3:C5"/>
    <mergeCell ref="D3:D5"/>
    <mergeCell ref="E3:E5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/>
  </sheetViews>
  <sheetFormatPr baseColWidth="10" defaultRowHeight="15" x14ac:dyDescent="0.25"/>
  <cols>
    <col min="1" max="1" width="48" bestFit="1" customWidth="1"/>
    <col min="2" max="2" width="15.7109375" customWidth="1"/>
    <col min="3" max="3" width="1.7109375" customWidth="1"/>
    <col min="4" max="5" width="15.7109375" customWidth="1"/>
    <col min="6" max="6" width="1.7109375" customWidth="1"/>
    <col min="7" max="11" width="15.7109375" customWidth="1"/>
  </cols>
  <sheetData>
    <row r="1" spans="1:11" x14ac:dyDescent="0.25">
      <c r="A1" s="107" t="s">
        <v>54</v>
      </c>
    </row>
    <row r="2" spans="1:11" ht="30" customHeight="1" x14ac:dyDescent="0.25">
      <c r="A2" s="94"/>
      <c r="B2" s="94"/>
      <c r="C2" s="94"/>
      <c r="D2" s="390" t="s">
        <v>33</v>
      </c>
      <c r="E2" s="390"/>
      <c r="F2" s="94"/>
      <c r="G2" s="390" t="s">
        <v>42</v>
      </c>
      <c r="H2" s="390"/>
    </row>
    <row r="3" spans="1:11" x14ac:dyDescent="0.25">
      <c r="A3" s="94"/>
      <c r="B3" s="94"/>
      <c r="C3" s="94"/>
      <c r="D3" s="390"/>
      <c r="E3" s="390"/>
      <c r="F3" s="97"/>
      <c r="G3" s="390"/>
      <c r="H3" s="390"/>
      <c r="I3" s="44"/>
    </row>
    <row r="4" spans="1:11" ht="6.95" customHeight="1" x14ac:dyDescent="0.25">
      <c r="A4" s="94"/>
      <c r="B4" s="94"/>
      <c r="C4" s="94"/>
      <c r="D4" s="97"/>
      <c r="E4" s="97"/>
      <c r="F4" s="97"/>
      <c r="G4" s="97"/>
      <c r="H4" s="97"/>
      <c r="I4" s="44"/>
    </row>
    <row r="5" spans="1:11" ht="20.100000000000001" customHeight="1" x14ac:dyDescent="0.25">
      <c r="A5" s="95"/>
      <c r="B5" s="95" t="s">
        <v>32</v>
      </c>
      <c r="C5" s="100"/>
      <c r="D5" s="95" t="s">
        <v>40</v>
      </c>
      <c r="E5" s="95" t="s">
        <v>41</v>
      </c>
      <c r="F5" s="100"/>
      <c r="G5" s="95" t="s">
        <v>40</v>
      </c>
      <c r="H5" s="95" t="s">
        <v>41</v>
      </c>
      <c r="I5" s="44"/>
    </row>
    <row r="6" spans="1:11" ht="6.95" customHeight="1" thickBot="1" x14ac:dyDescent="0.3">
      <c r="A6" s="96"/>
      <c r="B6" s="96"/>
      <c r="C6" s="96"/>
      <c r="D6" s="96"/>
      <c r="E6" s="96"/>
      <c r="F6" s="101"/>
      <c r="G6" s="96"/>
      <c r="H6" s="96"/>
    </row>
    <row r="7" spans="1:11" ht="30.75" thickBot="1" x14ac:dyDescent="0.3">
      <c r="A7" s="48" t="s">
        <v>48</v>
      </c>
      <c r="B7" s="89">
        <v>1.4999999999999999E-2</v>
      </c>
      <c r="C7" s="89"/>
      <c r="D7" s="89">
        <v>1.3461607659364327E-2</v>
      </c>
      <c r="E7" s="89">
        <v>1.2999999999999999E-2</v>
      </c>
      <c r="F7" s="89"/>
      <c r="G7" s="89">
        <v>1.4718841742547006E-2</v>
      </c>
      <c r="H7" s="89">
        <v>1.4E-2</v>
      </c>
      <c r="J7" s="44"/>
    </row>
    <row r="8" spans="1:11" ht="15" customHeight="1" thickBot="1" x14ac:dyDescent="0.3">
      <c r="A8" s="88"/>
      <c r="B8" s="46"/>
      <c r="C8" s="46"/>
      <c r="D8" s="46"/>
      <c r="E8" s="46"/>
      <c r="F8" s="94"/>
      <c r="G8" s="46"/>
      <c r="H8" s="46"/>
    </row>
    <row r="9" spans="1:11" ht="30.75" thickBot="1" x14ac:dyDescent="0.3">
      <c r="A9" s="47" t="s">
        <v>43</v>
      </c>
      <c r="B9" s="47"/>
      <c r="C9" s="47"/>
      <c r="D9" s="91">
        <v>-1.2548690868759094E-2</v>
      </c>
      <c r="E9" s="91">
        <v>-1.70069757211192E-2</v>
      </c>
      <c r="F9" s="91"/>
      <c r="G9" s="91">
        <v>1.0098412565382464E-3</v>
      </c>
      <c r="H9" s="91">
        <v>-3.7334429982411876E-3</v>
      </c>
    </row>
    <row r="10" spans="1:11" ht="15" customHeight="1" thickBot="1" x14ac:dyDescent="0.3">
      <c r="A10" s="84"/>
      <c r="B10" s="92"/>
      <c r="C10" s="92"/>
      <c r="D10" s="93"/>
      <c r="E10" s="46"/>
      <c r="F10" s="94"/>
      <c r="G10" s="46"/>
      <c r="H10" s="46"/>
    </row>
    <row r="11" spans="1:11" ht="30.75" thickBot="1" x14ac:dyDescent="0.3">
      <c r="A11" s="48" t="s">
        <v>44</v>
      </c>
      <c r="B11" s="89">
        <v>7.0000000000000007E-2</v>
      </c>
      <c r="C11" s="89"/>
      <c r="D11" s="89">
        <v>7.0305469722080252E-2</v>
      </c>
      <c r="E11" s="89">
        <v>7.6508910037318731E-2</v>
      </c>
      <c r="F11" s="89"/>
      <c r="G11" s="89">
        <v>6.4524609058183302E-2</v>
      </c>
      <c r="H11" s="89">
        <v>7.0747235871796321E-2</v>
      </c>
    </row>
    <row r="12" spans="1:11" ht="15" customHeight="1" thickBot="1" x14ac:dyDescent="0.3">
      <c r="A12" s="94"/>
      <c r="B12" s="99"/>
      <c r="C12" s="99"/>
      <c r="D12" s="99"/>
      <c r="E12" s="99"/>
      <c r="F12" s="99"/>
      <c r="G12" s="99"/>
      <c r="H12" s="99"/>
    </row>
    <row r="13" spans="1:11" ht="30.75" thickBot="1" x14ac:dyDescent="0.3">
      <c r="A13" s="90" t="s">
        <v>49</v>
      </c>
      <c r="B13" s="91">
        <v>1.0999999999999999E-2</v>
      </c>
      <c r="C13" s="91"/>
      <c r="D13" s="91">
        <v>1.018783917087851E-2</v>
      </c>
      <c r="E13" s="91">
        <v>1.018783917087851E-2</v>
      </c>
      <c r="F13" s="91"/>
      <c r="G13" s="91">
        <v>1.0871200810602444E-2</v>
      </c>
      <c r="H13" s="91">
        <v>1.0871200810602444E-2</v>
      </c>
      <c r="I13" s="85"/>
      <c r="J13" s="85"/>
      <c r="K13" s="85"/>
    </row>
    <row r="14" spans="1:11" ht="15" customHeight="1" thickBot="1" x14ac:dyDescent="0.3">
      <c r="A14" s="84"/>
      <c r="B14" s="104"/>
      <c r="C14" s="104"/>
      <c r="D14" s="104"/>
      <c r="E14" s="104"/>
      <c r="F14" s="99"/>
      <c r="G14" s="105"/>
      <c r="H14" s="104"/>
      <c r="I14" s="106"/>
      <c r="J14" s="85"/>
      <c r="K14" s="85"/>
    </row>
    <row r="15" spans="1:11" ht="30.75" thickBot="1" x14ac:dyDescent="0.3">
      <c r="A15" s="48" t="s">
        <v>45</v>
      </c>
      <c r="B15" s="89"/>
      <c r="C15" s="89"/>
      <c r="D15" s="103">
        <v>0</v>
      </c>
      <c r="E15" s="103">
        <v>-200</v>
      </c>
      <c r="F15" s="103"/>
      <c r="G15" s="103">
        <v>-180</v>
      </c>
      <c r="H15" s="103">
        <v>-15</v>
      </c>
    </row>
    <row r="16" spans="1:11" x14ac:dyDescent="0.25">
      <c r="A16" s="87"/>
      <c r="B16" s="98"/>
      <c r="C16" s="102"/>
    </row>
    <row r="17" spans="1:11" x14ac:dyDescent="0.25">
      <c r="A17" s="94"/>
      <c r="B17" s="94"/>
      <c r="C17" s="94"/>
      <c r="D17" s="46"/>
      <c r="E17" s="46"/>
      <c r="F17" s="46"/>
      <c r="G17" s="46"/>
      <c r="H17" s="46"/>
    </row>
    <row r="18" spans="1:11" x14ac:dyDescent="0.25">
      <c r="A18" s="46"/>
      <c r="B18" s="46"/>
      <c r="C18" s="46"/>
      <c r="D18" s="46"/>
      <c r="E18" s="46"/>
      <c r="F18" s="46"/>
      <c r="G18" s="46"/>
      <c r="H18" s="46"/>
    </row>
    <row r="19" spans="1:11" x14ac:dyDescent="0.25">
      <c r="A19" s="46"/>
      <c r="B19" s="46"/>
      <c r="C19" s="46"/>
      <c r="D19" s="46"/>
      <c r="E19" s="46"/>
      <c r="F19" s="46"/>
      <c r="G19" s="46"/>
      <c r="H19" s="46"/>
    </row>
    <row r="20" spans="1:11" x14ac:dyDescent="0.25">
      <c r="A20" s="46"/>
      <c r="B20" s="46"/>
      <c r="C20" s="46"/>
      <c r="D20" s="46"/>
      <c r="E20" s="46"/>
      <c r="F20" s="46"/>
      <c r="G20" s="46"/>
      <c r="H20" s="46"/>
    </row>
    <row r="21" spans="1:11" x14ac:dyDescent="0.25">
      <c r="A21" s="76"/>
      <c r="B21" s="76"/>
      <c r="C21" s="76"/>
      <c r="D21" s="76"/>
      <c r="E21" s="76"/>
      <c r="F21" s="76"/>
      <c r="G21" s="76"/>
      <c r="H21" s="76"/>
    </row>
    <row r="22" spans="1:11" x14ac:dyDescent="0.25">
      <c r="A22" s="76"/>
      <c r="B22" s="76"/>
      <c r="C22" s="76"/>
      <c r="D22" s="76"/>
      <c r="E22" s="76"/>
      <c r="F22" s="76"/>
      <c r="G22" s="76"/>
      <c r="H22" s="76"/>
    </row>
    <row r="23" spans="1:11" x14ac:dyDescent="0.25">
      <c r="A23" s="76"/>
      <c r="B23" s="76"/>
      <c r="C23" s="76"/>
      <c r="D23" s="76"/>
      <c r="E23" s="76"/>
      <c r="F23" s="76"/>
      <c r="G23" s="76"/>
      <c r="H23" s="76"/>
      <c r="I23" s="76"/>
    </row>
    <row r="24" spans="1:11" x14ac:dyDescent="0.25">
      <c r="A24" s="76"/>
      <c r="B24" s="76"/>
      <c r="C24" s="76"/>
      <c r="D24" s="76"/>
      <c r="E24" s="76"/>
      <c r="F24" s="76"/>
      <c r="G24" s="76"/>
      <c r="H24" s="76"/>
      <c r="I24" s="76"/>
    </row>
    <row r="25" spans="1:11" x14ac:dyDescent="0.25">
      <c r="A25" s="76"/>
      <c r="B25" s="76"/>
      <c r="C25" s="76"/>
      <c r="D25" s="76"/>
      <c r="E25" s="76"/>
      <c r="F25" s="76"/>
      <c r="G25" s="76"/>
      <c r="H25" s="76"/>
      <c r="I25" s="76"/>
    </row>
    <row r="26" spans="1:11" x14ac:dyDescent="0.25">
      <c r="A26" s="76"/>
      <c r="B26" s="76"/>
      <c r="C26" s="76"/>
      <c r="D26" s="76"/>
      <c r="E26" s="76"/>
      <c r="F26" s="76"/>
      <c r="G26" s="76"/>
      <c r="H26" s="76"/>
      <c r="I26" s="76"/>
      <c r="K26" s="76"/>
    </row>
    <row r="27" spans="1:11" x14ac:dyDescent="0.25">
      <c r="A27" s="76"/>
      <c r="B27" s="76"/>
      <c r="C27" s="76"/>
      <c r="D27" s="76"/>
      <c r="E27" s="76"/>
      <c r="F27" s="76"/>
      <c r="G27" s="76"/>
      <c r="H27" s="76"/>
      <c r="I27" s="76"/>
    </row>
    <row r="28" spans="1:11" x14ac:dyDescent="0.25">
      <c r="A28" s="76"/>
      <c r="B28" s="76"/>
      <c r="C28" s="76"/>
      <c r="D28" s="76"/>
      <c r="E28" s="76"/>
      <c r="F28" s="76"/>
      <c r="G28" s="76"/>
      <c r="H28" s="76"/>
      <c r="I28" s="76"/>
    </row>
    <row r="29" spans="1:11" x14ac:dyDescent="0.25">
      <c r="A29" s="76"/>
      <c r="B29" s="76"/>
      <c r="C29" s="76"/>
      <c r="D29" s="76"/>
      <c r="E29" s="76"/>
      <c r="F29" s="76"/>
      <c r="G29" s="76"/>
      <c r="H29" s="76"/>
      <c r="I29" s="76"/>
    </row>
    <row r="30" spans="1:11" x14ac:dyDescent="0.25">
      <c r="B30" s="76"/>
      <c r="C30" s="76"/>
      <c r="D30" s="76"/>
      <c r="E30" s="76"/>
      <c r="F30" s="76"/>
      <c r="G30" s="76"/>
      <c r="H30" s="76"/>
    </row>
    <row r="31" spans="1:11" x14ac:dyDescent="0.25">
      <c r="B31" s="86"/>
      <c r="C31" s="86"/>
      <c r="D31" s="86"/>
      <c r="E31" s="86"/>
      <c r="F31" s="86"/>
      <c r="G31" s="86"/>
      <c r="H31" s="86"/>
    </row>
    <row r="32" spans="1:11" x14ac:dyDescent="0.25">
      <c r="B32" s="76"/>
      <c r="C32" s="76"/>
    </row>
  </sheetData>
  <mergeCells count="2">
    <mergeCell ref="D2:E3"/>
    <mergeCell ref="G2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F1" zoomScaleNormal="100" workbookViewId="0">
      <selection activeCell="R3" sqref="R3"/>
    </sheetView>
  </sheetViews>
  <sheetFormatPr baseColWidth="10" defaultRowHeight="15" x14ac:dyDescent="0.25"/>
  <cols>
    <col min="2" max="2" width="14.28515625" bestFit="1" customWidth="1"/>
    <col min="4" max="4" width="14.7109375" bestFit="1" customWidth="1"/>
  </cols>
  <sheetData>
    <row r="1" spans="1:5" ht="15.75" x14ac:dyDescent="0.25">
      <c r="A1" s="113" t="s">
        <v>55</v>
      </c>
    </row>
    <row r="2" spans="1:5" ht="15.75" x14ac:dyDescent="0.25">
      <c r="A2" s="113"/>
    </row>
    <row r="5" spans="1:5" x14ac:dyDescent="0.25">
      <c r="C5" s="58" t="s">
        <v>27</v>
      </c>
    </row>
    <row r="6" spans="1:5" ht="30" x14ac:dyDescent="0.25">
      <c r="B6" s="62" t="s">
        <v>28</v>
      </c>
      <c r="C6" s="114">
        <v>28500000</v>
      </c>
      <c r="D6" s="59"/>
    </row>
    <row r="7" spans="1:5" x14ac:dyDescent="0.25">
      <c r="B7" s="60">
        <v>2020</v>
      </c>
      <c r="C7" s="115">
        <v>-280000</v>
      </c>
      <c r="D7" s="59"/>
      <c r="E7" s="59"/>
    </row>
    <row r="8" spans="1:5" x14ac:dyDescent="0.25">
      <c r="B8" s="60">
        <f>B7+1</f>
        <v>2021</v>
      </c>
      <c r="C8" s="115">
        <v>450000</v>
      </c>
      <c r="D8" s="59"/>
      <c r="E8" s="59"/>
    </row>
    <row r="9" spans="1:5" x14ac:dyDescent="0.25">
      <c r="B9" s="60">
        <f t="shared" ref="B9:B17" si="0">B8+1</f>
        <v>2022</v>
      </c>
      <c r="C9" s="115">
        <v>80000</v>
      </c>
      <c r="D9" s="59"/>
      <c r="E9" s="61"/>
    </row>
    <row r="10" spans="1:5" x14ac:dyDescent="0.25">
      <c r="B10" s="60">
        <f t="shared" si="0"/>
        <v>2023</v>
      </c>
      <c r="C10" s="115">
        <v>120000</v>
      </c>
      <c r="D10" s="59"/>
    </row>
    <row r="11" spans="1:5" x14ac:dyDescent="0.25">
      <c r="B11" s="60">
        <f t="shared" si="0"/>
        <v>2024</v>
      </c>
      <c r="C11" s="115">
        <v>130000</v>
      </c>
      <c r="D11" s="59"/>
    </row>
    <row r="12" spans="1:5" x14ac:dyDescent="0.25">
      <c r="B12" s="60">
        <f t="shared" si="0"/>
        <v>2025</v>
      </c>
      <c r="C12" s="115">
        <v>130000</v>
      </c>
      <c r="D12" s="59"/>
    </row>
    <row r="13" spans="1:5" x14ac:dyDescent="0.25">
      <c r="B13" s="60">
        <f t="shared" si="0"/>
        <v>2026</v>
      </c>
      <c r="C13" s="115">
        <v>100000</v>
      </c>
      <c r="D13" s="59"/>
    </row>
    <row r="14" spans="1:5" x14ac:dyDescent="0.25">
      <c r="B14" s="60">
        <f t="shared" si="0"/>
        <v>2027</v>
      </c>
      <c r="C14" s="115">
        <v>100000</v>
      </c>
      <c r="D14" s="59"/>
    </row>
    <row r="15" spans="1:5" x14ac:dyDescent="0.25">
      <c r="B15" s="60">
        <f t="shared" si="0"/>
        <v>2028</v>
      </c>
      <c r="C15" s="115">
        <v>60000</v>
      </c>
      <c r="D15" s="59"/>
    </row>
    <row r="16" spans="1:5" x14ac:dyDescent="0.25">
      <c r="B16" s="60">
        <f t="shared" si="0"/>
        <v>2029</v>
      </c>
      <c r="C16" s="115">
        <v>60000</v>
      </c>
      <c r="D16" s="59"/>
    </row>
    <row r="17" spans="2:5" x14ac:dyDescent="0.25">
      <c r="B17" s="60">
        <f t="shared" si="0"/>
        <v>2030</v>
      </c>
      <c r="C17" s="115">
        <v>80000</v>
      </c>
      <c r="D17" s="59"/>
    </row>
    <row r="18" spans="2:5" ht="30" x14ac:dyDescent="0.25">
      <c r="B18" s="62" t="s">
        <v>29</v>
      </c>
      <c r="C18" s="114">
        <f>SUM(C6:C17)</f>
        <v>29530000</v>
      </c>
      <c r="D18" s="59"/>
    </row>
    <row r="19" spans="2:5" x14ac:dyDescent="0.25">
      <c r="C19" s="59"/>
    </row>
    <row r="30" spans="2:5" x14ac:dyDescent="0.25">
      <c r="B30" s="44"/>
      <c r="C30" s="44"/>
      <c r="D30" s="44"/>
      <c r="E30" s="44"/>
    </row>
    <row r="31" spans="2:5" x14ac:dyDescent="0.25">
      <c r="B31" s="44"/>
      <c r="C31" s="44"/>
      <c r="D31" s="44"/>
      <c r="E31" s="44"/>
    </row>
    <row r="32" spans="2:5" x14ac:dyDescent="0.25">
      <c r="B32" s="44"/>
      <c r="C32" s="44"/>
      <c r="D32" s="44"/>
      <c r="E32" s="44"/>
    </row>
    <row r="33" spans="2:5" x14ac:dyDescent="0.25">
      <c r="B33" s="108"/>
      <c r="C33" s="108"/>
      <c r="D33" s="44"/>
      <c r="E33" s="44"/>
    </row>
    <row r="34" spans="2:5" x14ac:dyDescent="0.25">
      <c r="B34" s="109"/>
      <c r="C34" s="110"/>
      <c r="D34" s="44"/>
      <c r="E34" s="44"/>
    </row>
    <row r="35" spans="2:5" x14ac:dyDescent="0.25">
      <c r="B35" s="111"/>
      <c r="C35" s="111"/>
      <c r="D35" s="44"/>
      <c r="E35" s="44"/>
    </row>
    <row r="36" spans="2:5" x14ac:dyDescent="0.25">
      <c r="B36" s="109"/>
      <c r="C36" s="110"/>
      <c r="D36" s="109"/>
      <c r="E36" s="110"/>
    </row>
    <row r="37" spans="2:5" x14ac:dyDescent="0.25">
      <c r="B37" s="109"/>
      <c r="C37" s="44"/>
      <c r="D37" s="44"/>
      <c r="E37" s="44"/>
    </row>
    <row r="38" spans="2:5" x14ac:dyDescent="0.25">
      <c r="B38" s="111"/>
      <c r="C38" s="44"/>
      <c r="D38" s="44"/>
      <c r="E38" s="44"/>
    </row>
    <row r="39" spans="2:5" x14ac:dyDescent="0.25">
      <c r="B39" s="111"/>
      <c r="C39" s="44"/>
      <c r="D39" s="44"/>
      <c r="E39" s="44"/>
    </row>
    <row r="40" spans="2:5" x14ac:dyDescent="0.25">
      <c r="B40" s="112"/>
      <c r="C40" s="44"/>
      <c r="D40" s="44"/>
      <c r="E40" s="44"/>
    </row>
    <row r="41" spans="2:5" x14ac:dyDescent="0.25">
      <c r="B41" s="44"/>
      <c r="C41" s="44"/>
      <c r="D41" s="44"/>
      <c r="E41" s="44"/>
    </row>
    <row r="42" spans="2:5" x14ac:dyDescent="0.25">
      <c r="B42" s="44"/>
      <c r="C42" s="44"/>
      <c r="D42" s="44"/>
      <c r="E42" s="44"/>
    </row>
    <row r="43" spans="2:5" x14ac:dyDescent="0.25">
      <c r="B43" s="44"/>
      <c r="C43" s="44"/>
      <c r="D43" s="44"/>
      <c r="E43" s="44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H1" workbookViewId="0">
      <selection activeCell="H6" sqref="H6"/>
    </sheetView>
  </sheetViews>
  <sheetFormatPr baseColWidth="10" defaultRowHeight="15" x14ac:dyDescent="0.25"/>
  <cols>
    <col min="1" max="1" width="23.140625" bestFit="1" customWidth="1"/>
    <col min="2" max="2" width="23.140625" customWidth="1"/>
    <col min="7" max="7" width="26.85546875" customWidth="1"/>
  </cols>
  <sheetData>
    <row r="1" spans="1:9" ht="15.75" x14ac:dyDescent="0.25">
      <c r="A1" s="113" t="s">
        <v>56</v>
      </c>
    </row>
    <row r="2" spans="1:9" ht="15.75" thickBot="1" x14ac:dyDescent="0.3"/>
    <row r="3" spans="1:9" ht="15.75" thickTop="1" x14ac:dyDescent="0.25">
      <c r="A3" s="66"/>
      <c r="B3" s="67"/>
      <c r="C3" s="391" t="s">
        <v>30</v>
      </c>
      <c r="D3" s="392"/>
      <c r="E3" s="392"/>
      <c r="F3" s="392"/>
    </row>
    <row r="4" spans="1:9" ht="45" x14ac:dyDescent="0.25">
      <c r="A4" s="68"/>
      <c r="B4" s="69" t="s">
        <v>31</v>
      </c>
      <c r="C4" s="69" t="s">
        <v>32</v>
      </c>
      <c r="D4" s="69" t="s">
        <v>50</v>
      </c>
      <c r="E4" s="70" t="s">
        <v>34</v>
      </c>
      <c r="F4" s="71" t="s">
        <v>35</v>
      </c>
      <c r="G4" s="72" t="s">
        <v>36</v>
      </c>
      <c r="I4" s="83"/>
    </row>
    <row r="5" spans="1:9" x14ac:dyDescent="0.25">
      <c r="A5" s="73" t="s">
        <v>37</v>
      </c>
      <c r="B5" s="73"/>
      <c r="C5" s="74">
        <v>0.55000000000000004</v>
      </c>
      <c r="D5" s="74">
        <v>0.2</v>
      </c>
      <c r="E5" s="74">
        <v>0.25</v>
      </c>
      <c r="F5" s="75"/>
      <c r="G5" s="76">
        <v>0.25023206665436692</v>
      </c>
    </row>
    <row r="6" spans="1:9" x14ac:dyDescent="0.25">
      <c r="A6" s="73" t="s">
        <v>38</v>
      </c>
      <c r="B6" s="77"/>
      <c r="C6" s="78">
        <v>29.923568543852124</v>
      </c>
      <c r="D6" s="78">
        <v>5.1553693181818154</v>
      </c>
      <c r="E6" s="78">
        <v>17.209767033079267</v>
      </c>
      <c r="F6" s="79"/>
    </row>
    <row r="7" spans="1:9" x14ac:dyDescent="0.25">
      <c r="B7" s="80">
        <v>20.361562494407355</v>
      </c>
      <c r="C7" s="81">
        <v>9.5620060494447685</v>
      </c>
    </row>
    <row r="9" spans="1:9" x14ac:dyDescent="0.25">
      <c r="C9" s="76"/>
      <c r="D9" s="82"/>
      <c r="E9" s="82"/>
      <c r="F9" s="76"/>
    </row>
    <row r="10" spans="1:9" x14ac:dyDescent="0.25">
      <c r="C10" s="81"/>
      <c r="D10" s="81"/>
      <c r="E10" s="81"/>
      <c r="F10" s="81"/>
    </row>
    <row r="12" spans="1:9" x14ac:dyDescent="0.25">
      <c r="A12" s="73" t="s">
        <v>39</v>
      </c>
      <c r="C12" s="76"/>
      <c r="D12" s="76"/>
      <c r="E12" s="76"/>
    </row>
    <row r="13" spans="1:9" x14ac:dyDescent="0.25">
      <c r="A13" s="73" t="s">
        <v>38</v>
      </c>
      <c r="C13" s="76"/>
      <c r="D13" s="76"/>
      <c r="E13" s="76"/>
    </row>
  </sheetData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G1" zoomScaleNormal="100" workbookViewId="0">
      <selection activeCell="P31" sqref="P31"/>
    </sheetView>
  </sheetViews>
  <sheetFormatPr baseColWidth="10" defaultRowHeight="15" x14ac:dyDescent="0.25"/>
  <cols>
    <col min="2" max="2" width="24.85546875" customWidth="1"/>
  </cols>
  <sheetData>
    <row r="1" spans="1:9" ht="15.75" x14ac:dyDescent="0.25">
      <c r="I1" s="113" t="s">
        <v>57</v>
      </c>
    </row>
    <row r="2" spans="1:9" x14ac:dyDescent="0.25">
      <c r="A2" s="81"/>
      <c r="B2" s="81"/>
      <c r="C2" s="81" t="s">
        <v>58</v>
      </c>
      <c r="D2" s="81"/>
      <c r="E2" s="81"/>
      <c r="F2" s="81"/>
      <c r="G2" s="81"/>
      <c r="H2" s="81"/>
    </row>
    <row r="3" spans="1:9" x14ac:dyDescent="0.25">
      <c r="A3" s="81"/>
      <c r="B3" s="81"/>
      <c r="C3" s="81" t="s">
        <v>40</v>
      </c>
    </row>
    <row r="4" spans="1:9" x14ac:dyDescent="0.25">
      <c r="A4" t="s">
        <v>59</v>
      </c>
      <c r="B4" t="s">
        <v>60</v>
      </c>
      <c r="C4" s="81">
        <v>552.76463396603503</v>
      </c>
      <c r="D4" s="81">
        <v>270000</v>
      </c>
      <c r="E4" s="61">
        <v>1.4413147756053846E-4</v>
      </c>
    </row>
    <row r="5" spans="1:9" x14ac:dyDescent="0.25">
      <c r="A5" t="s">
        <v>61</v>
      </c>
      <c r="B5" t="s">
        <v>62</v>
      </c>
      <c r="C5" s="81">
        <v>1281.7637603351386</v>
      </c>
      <c r="D5" s="81">
        <v>270000</v>
      </c>
      <c r="E5" s="61">
        <v>6.6858009026489196E-3</v>
      </c>
    </row>
    <row r="6" spans="1:9" x14ac:dyDescent="0.25">
      <c r="A6" t="s">
        <v>63</v>
      </c>
      <c r="B6" t="s">
        <v>64</v>
      </c>
      <c r="C6" s="81">
        <v>2482.0742284146318</v>
      </c>
      <c r="D6" s="81">
        <v>270000</v>
      </c>
      <c r="E6" s="61">
        <v>1.146053447912343E-2</v>
      </c>
    </row>
    <row r="7" spans="1:9" x14ac:dyDescent="0.25">
      <c r="A7" t="s">
        <v>65</v>
      </c>
      <c r="B7" t="s">
        <v>66</v>
      </c>
      <c r="C7" s="81">
        <v>8291.6435956178702</v>
      </c>
      <c r="D7" s="81">
        <v>270000</v>
      </c>
      <c r="E7" s="61">
        <v>2.8266922025868446E-2</v>
      </c>
    </row>
    <row r="8" spans="1:9" x14ac:dyDescent="0.25">
      <c r="A8" t="s">
        <v>67</v>
      </c>
      <c r="B8" t="s">
        <v>68</v>
      </c>
      <c r="C8" s="81">
        <v>9110.8471813467695</v>
      </c>
      <c r="D8" s="81">
        <v>270000</v>
      </c>
      <c r="E8" s="61">
        <v>5.5131622868968444E-2</v>
      </c>
    </row>
    <row r="9" spans="1:9" x14ac:dyDescent="0.25">
      <c r="A9" t="s">
        <v>69</v>
      </c>
      <c r="B9" t="s">
        <v>70</v>
      </c>
      <c r="C9" s="81">
        <v>11820.417266450078</v>
      </c>
      <c r="D9" s="81">
        <v>270000</v>
      </c>
      <c r="E9" s="61">
        <v>3.0499651013096374E-2</v>
      </c>
    </row>
    <row r="10" spans="1:9" x14ac:dyDescent="0.25">
      <c r="A10" t="s">
        <v>71</v>
      </c>
      <c r="B10" t="s">
        <v>72</v>
      </c>
      <c r="C10" s="81">
        <v>15679.225722019084</v>
      </c>
      <c r="D10" s="81">
        <v>270000</v>
      </c>
      <c r="E10" s="61">
        <v>0.10100352616998265</v>
      </c>
    </row>
    <row r="11" spans="1:9" x14ac:dyDescent="0.25">
      <c r="A11" t="s">
        <v>73</v>
      </c>
      <c r="B11" t="s">
        <v>74</v>
      </c>
      <c r="C11" s="81">
        <v>18930.396512409745</v>
      </c>
      <c r="D11" s="81">
        <v>270000</v>
      </c>
      <c r="E11" s="61">
        <v>9.5280848213283864E-3</v>
      </c>
    </row>
    <row r="12" spans="1:9" x14ac:dyDescent="0.25">
      <c r="A12" t="s">
        <v>75</v>
      </c>
      <c r="B12" t="s">
        <v>76</v>
      </c>
      <c r="C12" s="81">
        <v>22030.912765563473</v>
      </c>
      <c r="D12" s="81">
        <v>270000</v>
      </c>
      <c r="E12" s="61">
        <v>3.3790817555930275E-2</v>
      </c>
    </row>
    <row r="13" spans="1:9" x14ac:dyDescent="0.25">
      <c r="A13" t="s">
        <v>77</v>
      </c>
      <c r="B13" t="s">
        <v>78</v>
      </c>
      <c r="C13" s="81">
        <v>29044.243330848531</v>
      </c>
      <c r="D13" s="81">
        <v>270000</v>
      </c>
      <c r="E13" s="61">
        <v>4.8198074762334953E-2</v>
      </c>
    </row>
    <row r="14" spans="1:9" x14ac:dyDescent="0.25">
      <c r="A14" t="s">
        <v>79</v>
      </c>
      <c r="B14" t="s">
        <v>80</v>
      </c>
      <c r="C14" s="81">
        <v>51054.137687028517</v>
      </c>
      <c r="D14" s="81">
        <v>270000</v>
      </c>
      <c r="E14" s="61">
        <v>4.0018868066279856E-2</v>
      </c>
    </row>
    <row r="15" spans="1:9" x14ac:dyDescent="0.25">
      <c r="A15" t="s">
        <v>81</v>
      </c>
      <c r="B15" t="s">
        <v>82</v>
      </c>
      <c r="C15" s="81">
        <v>80192.844537381126</v>
      </c>
      <c r="D15" s="81">
        <v>270000</v>
      </c>
      <c r="E15" s="61">
        <v>0.17259032855362921</v>
      </c>
    </row>
    <row r="16" spans="1:9" x14ac:dyDescent="0.25">
      <c r="A16" t="s">
        <v>83</v>
      </c>
      <c r="B16" t="s">
        <v>84</v>
      </c>
      <c r="C16" s="81">
        <v>102471.03003830352</v>
      </c>
      <c r="D16" s="81">
        <v>270000</v>
      </c>
      <c r="E16" s="61">
        <v>0.13674879069190604</v>
      </c>
    </row>
    <row r="17" spans="1:9" x14ac:dyDescent="0.25">
      <c r="A17" t="s">
        <v>85</v>
      </c>
      <c r="B17" t="s">
        <v>86</v>
      </c>
      <c r="C17" s="81">
        <v>146599.37482543683</v>
      </c>
      <c r="D17" s="81">
        <v>270000</v>
      </c>
      <c r="E17" s="61">
        <v>7.4689327652775583E-2</v>
      </c>
    </row>
    <row r="18" spans="1:9" x14ac:dyDescent="0.25">
      <c r="A18" t="s">
        <v>87</v>
      </c>
      <c r="B18" t="s">
        <v>88</v>
      </c>
      <c r="C18" s="81">
        <v>159627.6605694918</v>
      </c>
      <c r="D18" s="81">
        <v>270000</v>
      </c>
      <c r="E18" s="61">
        <v>0.27469335056667465</v>
      </c>
    </row>
    <row r="19" spans="1:9" x14ac:dyDescent="0.25">
      <c r="A19" t="s">
        <v>89</v>
      </c>
      <c r="B19" t="s">
        <v>90</v>
      </c>
      <c r="C19" s="81">
        <v>171578.63539722757</v>
      </c>
      <c r="D19" s="81">
        <v>270000</v>
      </c>
      <c r="E19" s="61">
        <v>7.3704296501746036E-2</v>
      </c>
    </row>
    <row r="20" spans="1:9" x14ac:dyDescent="0.25">
      <c r="A20" t="s">
        <v>91</v>
      </c>
      <c r="B20" t="s">
        <v>92</v>
      </c>
      <c r="C20" s="81">
        <v>174360.25909486102</v>
      </c>
      <c r="D20" s="81">
        <v>270000</v>
      </c>
      <c r="E20" s="61">
        <v>9.7134871879411833E-2</v>
      </c>
    </row>
    <row r="21" spans="1:9" x14ac:dyDescent="0.25">
      <c r="A21" t="s">
        <v>93</v>
      </c>
      <c r="B21" t="s">
        <v>94</v>
      </c>
      <c r="C21" s="81">
        <v>200678.00772959844</v>
      </c>
      <c r="D21" s="81">
        <v>270000</v>
      </c>
      <c r="E21" s="61">
        <v>0.1463928025884127</v>
      </c>
    </row>
    <row r="22" spans="1:9" x14ac:dyDescent="0.25">
      <c r="A22" t="s">
        <v>95</v>
      </c>
      <c r="B22" t="s">
        <v>96</v>
      </c>
      <c r="C22" s="81">
        <v>264348.37184283813</v>
      </c>
      <c r="D22" s="81">
        <v>270000</v>
      </c>
      <c r="E22" s="61">
        <v>0.13418591627411613</v>
      </c>
    </row>
    <row r="23" spans="1:9" x14ac:dyDescent="0.25">
      <c r="C23" s="81"/>
      <c r="D23" s="81"/>
      <c r="E23" s="61"/>
    </row>
    <row r="24" spans="1:9" x14ac:dyDescent="0.25">
      <c r="A24" t="s">
        <v>97</v>
      </c>
      <c r="B24" t="s">
        <v>98</v>
      </c>
      <c r="C24" s="81">
        <v>-45.543072786585981</v>
      </c>
      <c r="D24" s="81">
        <v>-110000</v>
      </c>
      <c r="E24" s="61">
        <v>-9.2962821374120708E-4</v>
      </c>
    </row>
    <row r="25" spans="1:9" x14ac:dyDescent="0.25">
      <c r="A25" t="s">
        <v>99</v>
      </c>
      <c r="B25" t="s">
        <v>100</v>
      </c>
      <c r="C25" s="81">
        <v>-1154.969191444673</v>
      </c>
      <c r="D25" s="81">
        <v>-110000</v>
      </c>
      <c r="E25" s="61">
        <v>-0.13172656752178002</v>
      </c>
    </row>
    <row r="26" spans="1:9" x14ac:dyDescent="0.25">
      <c r="A26" t="s">
        <v>101</v>
      </c>
      <c r="B26" t="s">
        <v>102</v>
      </c>
      <c r="C26" s="81">
        <v>-2675.071959984024</v>
      </c>
      <c r="D26" s="81">
        <v>-110000</v>
      </c>
      <c r="E26" s="61">
        <v>-2.3351969362062852E-2</v>
      </c>
    </row>
    <row r="27" spans="1:9" x14ac:dyDescent="0.25">
      <c r="A27" t="s">
        <v>103</v>
      </c>
      <c r="B27" t="s">
        <v>104</v>
      </c>
      <c r="C27" s="81">
        <v>-3181.7234849349275</v>
      </c>
      <c r="D27" s="81">
        <v>-110000</v>
      </c>
      <c r="E27" s="61">
        <v>-0.20397029704457303</v>
      </c>
    </row>
    <row r="28" spans="1:9" x14ac:dyDescent="0.25">
      <c r="A28" t="s">
        <v>105</v>
      </c>
      <c r="B28" t="s">
        <v>106</v>
      </c>
      <c r="C28" s="81">
        <v>-3354.4357543709966</v>
      </c>
      <c r="D28" s="81">
        <v>-110000</v>
      </c>
      <c r="E28" s="61">
        <v>-3.3044457357909174E-2</v>
      </c>
    </row>
    <row r="29" spans="1:9" x14ac:dyDescent="0.25">
      <c r="A29" t="s">
        <v>107</v>
      </c>
      <c r="B29" t="s">
        <v>108</v>
      </c>
      <c r="C29" s="81">
        <v>-3687.8702902084797</v>
      </c>
      <c r="D29" s="81">
        <v>-110000</v>
      </c>
      <c r="E29" s="61">
        <v>-2.7343301119437502E-2</v>
      </c>
    </row>
    <row r="30" spans="1:9" x14ac:dyDescent="0.25">
      <c r="A30" t="s">
        <v>109</v>
      </c>
      <c r="B30" t="s">
        <v>110</v>
      </c>
      <c r="C30" s="81">
        <v>-7041.1668522111622</v>
      </c>
      <c r="D30" s="81">
        <v>-110000</v>
      </c>
      <c r="E30" s="61">
        <v>-8.1116482561742309E-2</v>
      </c>
    </row>
    <row r="31" spans="1:9" ht="15.75" x14ac:dyDescent="0.25">
      <c r="A31" t="s">
        <v>111</v>
      </c>
      <c r="B31" t="s">
        <v>112</v>
      </c>
      <c r="C31" s="81">
        <v>-9470.9411341724626</v>
      </c>
      <c r="D31" s="81">
        <v>-110000</v>
      </c>
      <c r="E31" s="61">
        <v>-0.11839512731296131</v>
      </c>
      <c r="I31" s="113" t="s">
        <v>113</v>
      </c>
    </row>
    <row r="32" spans="1:9" x14ac:dyDescent="0.25">
      <c r="A32" t="s">
        <v>114</v>
      </c>
      <c r="B32" t="s">
        <v>115</v>
      </c>
      <c r="C32" s="81">
        <v>-14901.799510914714</v>
      </c>
      <c r="D32" s="81">
        <v>-110000</v>
      </c>
      <c r="E32" s="61">
        <v>-0.10138152460008787</v>
      </c>
    </row>
    <row r="33" spans="1:5" x14ac:dyDescent="0.25">
      <c r="A33" t="s">
        <v>116</v>
      </c>
      <c r="B33" t="s">
        <v>117</v>
      </c>
      <c r="C33" s="81">
        <v>-17398.66084986852</v>
      </c>
      <c r="D33" s="81">
        <v>-110000</v>
      </c>
      <c r="E33" s="61">
        <v>-9.6837839496773825E-2</v>
      </c>
    </row>
    <row r="34" spans="1:5" x14ac:dyDescent="0.25">
      <c r="A34" t="s">
        <v>118</v>
      </c>
      <c r="B34" t="s">
        <v>119</v>
      </c>
      <c r="C34" s="81">
        <v>-22011.049607058525</v>
      </c>
      <c r="D34" s="81">
        <v>-110000</v>
      </c>
      <c r="E34" s="61">
        <v>-0.20275185355093284</v>
      </c>
    </row>
    <row r="35" spans="1:5" x14ac:dyDescent="0.25">
      <c r="A35" t="s">
        <v>120</v>
      </c>
      <c r="B35" t="s">
        <v>121</v>
      </c>
      <c r="C35" s="81">
        <v>-27558.992848487178</v>
      </c>
      <c r="D35" s="81">
        <v>-110000</v>
      </c>
      <c r="E35" s="61">
        <v>-0.11040839618627285</v>
      </c>
    </row>
    <row r="36" spans="1:5" x14ac:dyDescent="0.25">
      <c r="A36" t="s">
        <v>122</v>
      </c>
      <c r="B36" t="s">
        <v>639</v>
      </c>
      <c r="C36" s="81">
        <v>-28140.262351962236</v>
      </c>
      <c r="D36" s="81">
        <v>-110000</v>
      </c>
      <c r="E36" s="61">
        <v>-7.085871517058695E-2</v>
      </c>
    </row>
    <row r="37" spans="1:5" x14ac:dyDescent="0.25">
      <c r="A37" t="s">
        <v>123</v>
      </c>
      <c r="B37" t="s">
        <v>124</v>
      </c>
      <c r="C37" s="81">
        <v>-33655.564577899495</v>
      </c>
      <c r="D37" s="81">
        <v>-110000</v>
      </c>
      <c r="E37" s="61">
        <v>-8.6508358960077025E-2</v>
      </c>
    </row>
    <row r="38" spans="1:5" x14ac:dyDescent="0.25">
      <c r="A38" t="s">
        <v>125</v>
      </c>
      <c r="B38" t="s">
        <v>126</v>
      </c>
      <c r="C38" s="81">
        <v>-38942.412428649048</v>
      </c>
      <c r="D38" s="81">
        <v>-110000</v>
      </c>
      <c r="E38" s="61">
        <v>-5.1700391537499724E-2</v>
      </c>
    </row>
    <row r="39" spans="1:5" x14ac:dyDescent="0.25">
      <c r="A39" t="s">
        <v>127</v>
      </c>
      <c r="B39" t="s">
        <v>128</v>
      </c>
      <c r="C39" s="81">
        <v>-56971.929029291001</v>
      </c>
      <c r="D39" s="81">
        <v>-110000</v>
      </c>
      <c r="E39" s="61">
        <v>-3.9458015289175141E-2</v>
      </c>
    </row>
    <row r="40" spans="1:5" x14ac:dyDescent="0.25">
      <c r="A40" t="s">
        <v>129</v>
      </c>
      <c r="B40" t="s">
        <v>130</v>
      </c>
      <c r="C40" s="81">
        <v>-70426.648381308492</v>
      </c>
      <c r="D40" s="81">
        <v>-110000</v>
      </c>
      <c r="E40" s="61">
        <v>-2.8602347466572309E-2</v>
      </c>
    </row>
    <row r="41" spans="1:5" x14ac:dyDescent="0.25">
      <c r="A41" t="s">
        <v>131</v>
      </c>
      <c r="B41" t="s">
        <v>132</v>
      </c>
      <c r="C41" s="81">
        <v>-98456.101512544134</v>
      </c>
      <c r="D41" s="81">
        <v>-110000</v>
      </c>
      <c r="E41" s="61">
        <v>-0.1245668105098886</v>
      </c>
    </row>
    <row r="42" spans="1:5" x14ac:dyDescent="0.25">
      <c r="A42" s="81" t="s">
        <v>133</v>
      </c>
      <c r="B42" s="81" t="s">
        <v>134</v>
      </c>
      <c r="C42" s="81">
        <v>1031059.4678810412</v>
      </c>
      <c r="D42" s="81">
        <v>-110000</v>
      </c>
      <c r="E42" s="61">
        <v>3.6183267258762086E-2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B1" zoomScale="98" zoomScaleNormal="98" workbookViewId="0">
      <selection activeCell="M20" sqref="M20"/>
    </sheetView>
  </sheetViews>
  <sheetFormatPr baseColWidth="10" defaultColWidth="8.85546875" defaultRowHeight="15" x14ac:dyDescent="0.25"/>
  <cols>
    <col min="1" max="1" width="9.7109375" bestFit="1" customWidth="1"/>
    <col min="2" max="6" width="10.28515625" bestFit="1" customWidth="1"/>
  </cols>
  <sheetData>
    <row r="1" spans="1:22" ht="15.75" x14ac:dyDescent="0.25">
      <c r="A1" s="113" t="s">
        <v>135</v>
      </c>
    </row>
    <row r="2" spans="1:22" s="116" customFormat="1" x14ac:dyDescent="0.25">
      <c r="A2" s="116" t="s">
        <v>136</v>
      </c>
      <c r="B2" s="393" t="s">
        <v>137</v>
      </c>
      <c r="C2" s="393"/>
      <c r="D2" s="393" t="s">
        <v>138</v>
      </c>
      <c r="E2" s="393"/>
    </row>
    <row r="3" spans="1:22" x14ac:dyDescent="0.25">
      <c r="A3" t="s">
        <v>139</v>
      </c>
      <c r="B3" s="59">
        <v>3431215.2212356948</v>
      </c>
      <c r="D3" s="59">
        <v>3305728.9629999991</v>
      </c>
      <c r="F3" s="59"/>
      <c r="G3" s="59"/>
      <c r="H3" s="59"/>
      <c r="I3" s="59"/>
      <c r="R3" s="117"/>
      <c r="S3" s="117"/>
      <c r="U3" s="118"/>
      <c r="V3" s="118"/>
    </row>
    <row r="4" spans="1:22" x14ac:dyDescent="0.25">
      <c r="A4" t="s">
        <v>140</v>
      </c>
      <c r="B4" s="59">
        <v>3267062.4832556839</v>
      </c>
      <c r="D4" s="59">
        <v>3158053.929</v>
      </c>
      <c r="F4" s="59"/>
      <c r="G4" s="59"/>
      <c r="H4" s="59"/>
      <c r="I4" s="59"/>
      <c r="R4" s="117"/>
      <c r="S4" s="117"/>
      <c r="U4" s="118"/>
      <c r="V4" s="118"/>
    </row>
    <row r="5" spans="1:22" x14ac:dyDescent="0.25">
      <c r="A5" t="s">
        <v>141</v>
      </c>
      <c r="B5" s="59">
        <v>3215307.4220754318</v>
      </c>
      <c r="D5" s="59">
        <v>3033470.2690000003</v>
      </c>
      <c r="F5" s="59"/>
      <c r="G5" s="59"/>
      <c r="H5" s="59"/>
      <c r="I5" s="59"/>
      <c r="R5" s="117"/>
      <c r="S5" s="117"/>
      <c r="U5" s="118"/>
      <c r="V5" s="118"/>
    </row>
    <row r="6" spans="1:22" x14ac:dyDescent="0.25">
      <c r="A6" t="s">
        <v>142</v>
      </c>
      <c r="B6" s="59">
        <v>3178733.4452656717</v>
      </c>
      <c r="D6" s="59">
        <v>3016917.6530000004</v>
      </c>
      <c r="F6" s="59"/>
      <c r="G6" s="59"/>
      <c r="H6" s="59"/>
      <c r="I6" s="59"/>
      <c r="R6" s="117"/>
      <c r="S6" s="117"/>
      <c r="U6" s="118"/>
      <c r="V6" s="118"/>
    </row>
    <row r="7" spans="1:22" x14ac:dyDescent="0.25">
      <c r="A7" t="s">
        <v>143</v>
      </c>
      <c r="B7" s="59">
        <v>3174165.1254055491</v>
      </c>
      <c r="D7" s="59">
        <v>3005035.1320000002</v>
      </c>
      <c r="F7" s="59"/>
      <c r="G7" s="59"/>
      <c r="H7" s="59"/>
      <c r="I7" s="59"/>
      <c r="R7" s="117"/>
      <c r="S7" s="117"/>
      <c r="U7" s="118"/>
      <c r="V7" s="118"/>
    </row>
    <row r="8" spans="1:22" x14ac:dyDescent="0.25">
      <c r="A8" t="s">
        <v>144</v>
      </c>
      <c r="B8" s="59">
        <v>3147775.1179250297</v>
      </c>
      <c r="D8" s="59">
        <v>2975715.3619999997</v>
      </c>
      <c r="F8" s="59"/>
      <c r="G8" s="59"/>
      <c r="H8" s="59"/>
      <c r="I8" s="59"/>
      <c r="R8" s="117"/>
      <c r="S8" s="117"/>
      <c r="U8" s="118"/>
      <c r="V8" s="118"/>
    </row>
    <row r="9" spans="1:22" x14ac:dyDescent="0.25">
      <c r="A9" t="s">
        <v>145</v>
      </c>
      <c r="B9" s="59">
        <v>3161145.3774997657</v>
      </c>
      <c r="D9" s="59">
        <v>2962060.8470000001</v>
      </c>
      <c r="F9" s="59"/>
      <c r="G9" s="59"/>
      <c r="H9" s="59"/>
      <c r="I9" s="59"/>
      <c r="R9" s="117"/>
      <c r="S9" s="117"/>
      <c r="U9" s="118"/>
      <c r="V9" s="118"/>
    </row>
    <row r="10" spans="1:22" x14ac:dyDescent="0.25">
      <c r="A10" t="s">
        <v>146</v>
      </c>
      <c r="B10" s="59">
        <v>3139570.4586733519</v>
      </c>
      <c r="D10" s="59">
        <v>2909921.6070000003</v>
      </c>
      <c r="F10" s="59"/>
      <c r="G10" s="59"/>
      <c r="H10" s="59"/>
      <c r="I10" s="59"/>
      <c r="R10" s="117"/>
      <c r="S10" s="117"/>
      <c r="U10" s="118"/>
      <c r="V10" s="118"/>
    </row>
    <row r="11" spans="1:22" x14ac:dyDescent="0.25">
      <c r="A11" t="s">
        <v>147</v>
      </c>
      <c r="B11" s="59">
        <v>3136325.2279625088</v>
      </c>
      <c r="D11" s="59">
        <v>2895338.6029999997</v>
      </c>
      <c r="F11" s="59"/>
      <c r="G11" s="59"/>
      <c r="H11" s="59"/>
      <c r="I11" s="59"/>
      <c r="R11" s="117"/>
      <c r="S11" s="117"/>
      <c r="U11" s="118"/>
      <c r="V11" s="118"/>
    </row>
    <row r="12" spans="1:22" x14ac:dyDescent="0.25">
      <c r="A12" t="s">
        <v>148</v>
      </c>
      <c r="B12" s="59">
        <v>3185099.276659776</v>
      </c>
      <c r="D12" s="59">
        <v>2882900.6339999996</v>
      </c>
      <c r="F12" s="59"/>
      <c r="G12" s="59"/>
      <c r="H12" s="59"/>
      <c r="I12" s="59"/>
      <c r="R12" s="117"/>
      <c r="S12" s="117"/>
      <c r="U12" s="118"/>
      <c r="V12" s="118"/>
    </row>
    <row r="13" spans="1:22" x14ac:dyDescent="0.25">
      <c r="A13" t="s">
        <v>149</v>
      </c>
      <c r="B13" s="59">
        <v>3203936.2468801127</v>
      </c>
      <c r="D13" s="59">
        <v>2885896.466</v>
      </c>
      <c r="F13" s="59"/>
      <c r="G13" s="59"/>
      <c r="H13" s="59"/>
      <c r="I13" s="59"/>
      <c r="R13" s="117"/>
      <c r="S13" s="117"/>
      <c r="U13" s="118"/>
      <c r="V13" s="118"/>
    </row>
    <row r="14" spans="1:22" x14ac:dyDescent="0.25">
      <c r="A14" t="s">
        <v>150</v>
      </c>
      <c r="B14" s="59">
        <v>3206647.9518351238</v>
      </c>
      <c r="C14" s="59">
        <v>3206647.9518351238</v>
      </c>
      <c r="D14" s="59">
        <v>2962486.0249999999</v>
      </c>
      <c r="F14" s="59"/>
      <c r="G14" s="59"/>
      <c r="H14" s="59"/>
      <c r="I14" s="59"/>
      <c r="R14" s="117"/>
      <c r="S14" s="117"/>
      <c r="U14" s="118"/>
      <c r="V14" s="118"/>
    </row>
    <row r="15" spans="1:22" x14ac:dyDescent="0.25">
      <c r="A15" s="119" t="s">
        <v>151</v>
      </c>
      <c r="C15" s="59">
        <v>3184373.0673290328</v>
      </c>
      <c r="D15" s="59">
        <v>2941915.4029999999</v>
      </c>
      <c r="E15" s="59">
        <v>2941915.4029999999</v>
      </c>
      <c r="F15" s="59"/>
      <c r="G15" s="59"/>
      <c r="H15" s="59"/>
      <c r="I15" s="59"/>
      <c r="R15" s="117"/>
      <c r="S15" s="117"/>
      <c r="U15" s="118"/>
      <c r="V15" s="118"/>
    </row>
    <row r="16" spans="1:22" x14ac:dyDescent="0.25">
      <c r="A16" s="119" t="s">
        <v>152</v>
      </c>
      <c r="C16" s="59">
        <v>3227961.5871718009</v>
      </c>
      <c r="E16" s="59">
        <v>2935020.0000000005</v>
      </c>
      <c r="F16" s="59"/>
      <c r="G16" s="59"/>
      <c r="H16" s="59"/>
      <c r="I16" s="59"/>
      <c r="R16" s="117"/>
      <c r="S16" s="117"/>
      <c r="U16" s="118"/>
      <c r="V16" s="118"/>
    </row>
    <row r="17" spans="1:22" x14ac:dyDescent="0.25">
      <c r="A17" s="119" t="s">
        <v>153</v>
      </c>
      <c r="C17" s="59">
        <v>3224909.2210998177</v>
      </c>
      <c r="E17" s="59">
        <v>2903686.6</v>
      </c>
      <c r="F17" s="59"/>
      <c r="G17" s="59"/>
      <c r="H17" s="59"/>
      <c r="I17" s="59"/>
      <c r="R17" s="117"/>
      <c r="S17" s="117"/>
      <c r="U17" s="118"/>
      <c r="V17" s="118"/>
    </row>
    <row r="18" spans="1:22" x14ac:dyDescent="0.25">
      <c r="A18" s="119" t="s">
        <v>154</v>
      </c>
      <c r="C18" s="59">
        <v>3231443.1388998828</v>
      </c>
      <c r="E18" s="59">
        <v>2901959.439039926</v>
      </c>
      <c r="F18" s="59"/>
      <c r="G18" s="59"/>
      <c r="H18" s="59"/>
      <c r="I18" s="59"/>
      <c r="R18" s="117"/>
      <c r="S18" s="117"/>
      <c r="U18" s="118"/>
      <c r="V18" s="118"/>
    </row>
    <row r="19" spans="1:22" x14ac:dyDescent="0.25">
      <c r="A19" s="119" t="s">
        <v>155</v>
      </c>
      <c r="C19" s="59">
        <v>3240421.1913480991</v>
      </c>
      <c r="E19" s="59">
        <v>2905901.0817838926</v>
      </c>
      <c r="F19" s="59"/>
      <c r="G19" s="59"/>
      <c r="H19" s="59"/>
      <c r="I19" s="59"/>
      <c r="R19" s="117"/>
      <c r="S19" s="117"/>
      <c r="U19" s="118"/>
      <c r="V19" s="118"/>
    </row>
    <row r="20" spans="1:22" x14ac:dyDescent="0.25">
      <c r="A20" s="119" t="s">
        <v>156</v>
      </c>
      <c r="C20" s="59">
        <v>3247046.2964463742</v>
      </c>
      <c r="E20" s="59">
        <v>2904728.2510168324</v>
      </c>
      <c r="F20" s="59"/>
      <c r="G20" s="59"/>
      <c r="H20" s="59"/>
      <c r="I20" s="59"/>
      <c r="R20" s="117"/>
      <c r="S20" s="117"/>
      <c r="U20" s="118"/>
      <c r="V20" s="118"/>
    </row>
    <row r="21" spans="1:22" x14ac:dyDescent="0.25">
      <c r="A21" s="119" t="s">
        <v>157</v>
      </c>
      <c r="C21" s="59">
        <v>3251935.8697546567</v>
      </c>
      <c r="E21" s="59">
        <v>2894552.9512138395</v>
      </c>
      <c r="F21" s="59"/>
      <c r="G21" s="59"/>
      <c r="H21" s="59"/>
      <c r="I21" s="59"/>
      <c r="R21" s="117"/>
      <c r="S21" s="117"/>
      <c r="U21" s="118"/>
      <c r="V21" s="118"/>
    </row>
    <row r="22" spans="1:22" x14ac:dyDescent="0.25">
      <c r="A22" s="119" t="s">
        <v>158</v>
      </c>
      <c r="C22" s="59">
        <v>3255633.817912213</v>
      </c>
      <c r="E22" s="59">
        <v>2883546.313871284</v>
      </c>
      <c r="F22" s="59"/>
      <c r="G22" s="59"/>
      <c r="H22" s="59"/>
      <c r="I22" s="59"/>
      <c r="R22" s="117"/>
      <c r="S22" s="117"/>
      <c r="U22" s="118"/>
      <c r="V22" s="118"/>
    </row>
    <row r="23" spans="1:22" x14ac:dyDescent="0.25">
      <c r="A23" s="119" t="s">
        <v>159</v>
      </c>
      <c r="C23" s="59">
        <v>3253938.041228537</v>
      </c>
      <c r="E23" s="59">
        <v>2868739.8628546023</v>
      </c>
      <c r="F23" s="59"/>
      <c r="G23" s="59"/>
      <c r="H23" s="59"/>
      <c r="I23" s="59"/>
      <c r="R23" s="117"/>
      <c r="S23" s="117"/>
      <c r="U23" s="118"/>
      <c r="V23" s="118"/>
    </row>
    <row r="24" spans="1:22" x14ac:dyDescent="0.25">
      <c r="A24" s="119" t="s">
        <v>160</v>
      </c>
      <c r="C24" s="59">
        <v>3251652.1481718719</v>
      </c>
      <c r="E24" s="59">
        <v>2854428.5289522293</v>
      </c>
      <c r="F24" s="59"/>
      <c r="G24" s="59"/>
      <c r="H24" s="59"/>
      <c r="I24" s="59"/>
      <c r="R24" s="117"/>
      <c r="S24" s="117"/>
      <c r="U24" s="118"/>
      <c r="V24" s="118"/>
    </row>
    <row r="25" spans="1:22" x14ac:dyDescent="0.25">
      <c r="A25" s="119" t="s">
        <v>161</v>
      </c>
      <c r="C25" s="59">
        <v>3251475.2282882342</v>
      </c>
      <c r="E25" s="59">
        <v>2842678.2718300819</v>
      </c>
      <c r="F25" s="59"/>
      <c r="G25" s="59"/>
      <c r="H25" s="59"/>
      <c r="I25" s="59"/>
      <c r="R25" s="117"/>
      <c r="S25" s="117"/>
      <c r="U25" s="118"/>
      <c r="V25" s="118"/>
    </row>
    <row r="26" spans="1:22" x14ac:dyDescent="0.25">
      <c r="D26" s="59"/>
    </row>
    <row r="27" spans="1:22" x14ac:dyDescent="0.25">
      <c r="D27" s="59"/>
    </row>
    <row r="28" spans="1:22" x14ac:dyDescent="0.25">
      <c r="E28" s="59"/>
    </row>
    <row r="33" spans="2:4" x14ac:dyDescent="0.25">
      <c r="C33" s="59"/>
      <c r="D33" s="59"/>
    </row>
    <row r="34" spans="2:4" x14ac:dyDescent="0.25">
      <c r="C34" s="59"/>
      <c r="D34" s="59"/>
    </row>
    <row r="35" spans="2:4" x14ac:dyDescent="0.25">
      <c r="B35" s="120"/>
    </row>
    <row r="36" spans="2:4" x14ac:dyDescent="0.25">
      <c r="B36" s="120"/>
    </row>
    <row r="37" spans="2:4" x14ac:dyDescent="0.25">
      <c r="B37" s="120"/>
    </row>
    <row r="38" spans="2:4" x14ac:dyDescent="0.25">
      <c r="B38" s="120"/>
    </row>
    <row r="39" spans="2:4" x14ac:dyDescent="0.25">
      <c r="B39" s="120"/>
    </row>
    <row r="40" spans="2:4" x14ac:dyDescent="0.25">
      <c r="B40" s="120"/>
    </row>
    <row r="41" spans="2:4" x14ac:dyDescent="0.25">
      <c r="B41" s="120"/>
    </row>
    <row r="42" spans="2:4" x14ac:dyDescent="0.25">
      <c r="B42" s="120"/>
    </row>
    <row r="43" spans="2:4" x14ac:dyDescent="0.25">
      <c r="B43" s="120"/>
    </row>
    <row r="44" spans="2:4" x14ac:dyDescent="0.25">
      <c r="B44" s="120"/>
    </row>
    <row r="45" spans="2:4" x14ac:dyDescent="0.25">
      <c r="B45" s="120"/>
    </row>
    <row r="46" spans="2:4" x14ac:dyDescent="0.25">
      <c r="B46" s="120"/>
    </row>
    <row r="47" spans="2:4" x14ac:dyDescent="0.25">
      <c r="B47" s="120"/>
    </row>
    <row r="48" spans="2:4" x14ac:dyDescent="0.25">
      <c r="B48" s="120"/>
    </row>
    <row r="49" spans="2:2" x14ac:dyDescent="0.25">
      <c r="B49" s="120"/>
    </row>
    <row r="50" spans="2:2" x14ac:dyDescent="0.25">
      <c r="B50" s="120"/>
    </row>
    <row r="51" spans="2:2" x14ac:dyDescent="0.25">
      <c r="B51" s="120"/>
    </row>
    <row r="52" spans="2:2" x14ac:dyDescent="0.25">
      <c r="B52" s="120"/>
    </row>
    <row r="53" spans="2:2" x14ac:dyDescent="0.25">
      <c r="B53" s="120"/>
    </row>
    <row r="54" spans="2:2" x14ac:dyDescent="0.25">
      <c r="B54" s="120"/>
    </row>
    <row r="55" spans="2:2" x14ac:dyDescent="0.25">
      <c r="B55" s="120"/>
    </row>
    <row r="56" spans="2:2" x14ac:dyDescent="0.25">
      <c r="B56" s="120"/>
    </row>
    <row r="57" spans="2:2" x14ac:dyDescent="0.25">
      <c r="B57" s="120"/>
    </row>
  </sheetData>
  <mergeCells count="2">
    <mergeCell ref="B2:C2"/>
    <mergeCell ref="D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43</vt:i4>
      </vt:variant>
    </vt:vector>
  </HeadingPairs>
  <TitlesOfParts>
    <vt:vector size="43" baseType="lpstr">
      <vt:lpstr>Graphique 1</vt:lpstr>
      <vt:lpstr>Tableau 1</vt:lpstr>
      <vt:lpstr>Graphique 2</vt:lpstr>
      <vt:lpstr>Tableau 2</vt:lpstr>
      <vt:lpstr>Tableau 3</vt:lpstr>
      <vt:lpstr>Graphique 3</vt:lpstr>
      <vt:lpstr>Graphique 4</vt:lpstr>
      <vt:lpstr>Graphiques 5 &amp; 6</vt:lpstr>
      <vt:lpstr>Graphique 7</vt:lpstr>
      <vt:lpstr>Graphique 8</vt:lpstr>
      <vt:lpstr>Tableau 4</vt:lpstr>
      <vt:lpstr>Tableau 5</vt:lpstr>
      <vt:lpstr>Graphique 9</vt:lpstr>
      <vt:lpstr>Graphique 10</vt:lpstr>
      <vt:lpstr>Graphiques 11 &amp; 12</vt:lpstr>
      <vt:lpstr>Graphique 13</vt:lpstr>
      <vt:lpstr>Graphique 14</vt:lpstr>
      <vt:lpstr>Graphique 15</vt:lpstr>
      <vt:lpstr>Graphique 16</vt:lpstr>
      <vt:lpstr>Graphique 17</vt:lpstr>
      <vt:lpstr>Graphique 18</vt:lpstr>
      <vt:lpstr>Graphique 19</vt:lpstr>
      <vt:lpstr>Graphique 20</vt:lpstr>
      <vt:lpstr>Graphique 21</vt:lpstr>
      <vt:lpstr>Graphique 22</vt:lpstr>
      <vt:lpstr>Graphique 23</vt:lpstr>
      <vt:lpstr>Graphique 24</vt:lpstr>
      <vt:lpstr>Graphique 25</vt:lpstr>
      <vt:lpstr>Graphique 26</vt:lpstr>
      <vt:lpstr>Graphique 27</vt:lpstr>
      <vt:lpstr>Graphique 28</vt:lpstr>
      <vt:lpstr>Grahiques 29 &amp; 30</vt:lpstr>
      <vt:lpstr>Graphique 31</vt:lpstr>
      <vt:lpstr>Graphique 32</vt:lpstr>
      <vt:lpstr>Tableau 7</vt:lpstr>
      <vt:lpstr>Graphique 33</vt:lpstr>
      <vt:lpstr>Graphique 34</vt:lpstr>
      <vt:lpstr>Graphique 35</vt:lpstr>
      <vt:lpstr>Graphique 36</vt:lpstr>
      <vt:lpstr>Graphique 37</vt:lpstr>
      <vt:lpstr>Annexe 4 - Graphique 1a et 1b</vt:lpstr>
      <vt:lpstr>Annexe 4 -Tableau de synthèse A</vt:lpstr>
      <vt:lpstr>Annexe 4 -Tableau de synthèse B</vt:lpstr>
    </vt:vector>
  </TitlesOfParts>
  <Company>SPM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 Martin</dc:creator>
  <cp:lastModifiedBy>CARE Gladys</cp:lastModifiedBy>
  <dcterms:created xsi:type="dcterms:W3CDTF">2020-01-07T09:07:10Z</dcterms:created>
  <dcterms:modified xsi:type="dcterms:W3CDTF">2022-03-10T09:34:15Z</dcterms:modified>
</cp:coreProperties>
</file>